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scheda apo " sheetId="1" r:id="rId1"/>
    <sheet name="Ob. 1..." sheetId="2" r:id="rId2"/>
    <sheet name="Ob.2  ...." sheetId="3" r:id="rId3"/>
    <sheet name="Ob. 3 ....." sheetId="4" r:id="rId4"/>
    <sheet name="Ob. 4......" sheetId="5" r:id="rId5"/>
    <sheet name="RIEPILOGO" sheetId="6" r:id="rId6"/>
  </sheets>
  <definedNames>
    <definedName name="_xlnm.Print_Area" localSheetId="1">'Ob. 1...'!$A$1:$AK$67</definedName>
    <definedName name="_xlnm.Print_Area" localSheetId="3">'Ob. 3 .....'!$A$1:$AK$67</definedName>
    <definedName name="_xlnm.Print_Area" localSheetId="4">'Ob. 4......'!$A$1:$AK$67</definedName>
    <definedName name="_xlnm.Print_Area" localSheetId="2">'Ob.2  ....'!$A$1:$AK$67</definedName>
    <definedName name="_xlnm.Print_Area" localSheetId="5">'RIEPILOGO'!$A$1:$X$35</definedName>
    <definedName name="_xlnm.Print_Area" localSheetId="0">'scheda apo '!$B$2:$H$30</definedName>
    <definedName name="motivazioni">#REF!</definedName>
    <definedName name="_xlfn_IFERROR">#N/A</definedName>
    <definedName name="Excel_BuiltIn_Print_Area" localSheetId="0">'scheda apo '!$B$2:$H$30</definedName>
    <definedName name="Excel_BuiltIn_Print_Area" localSheetId="1">'Ob. 1...'!$A$1:$AK$67</definedName>
    <definedName name="motivazioni" localSheetId="1">#REF!</definedName>
    <definedName name="Excel_BuiltIn_Print_Area" localSheetId="2">'Ob.2  ....'!$A$1:$AK$67</definedName>
    <definedName name="motivazioni" localSheetId="2">#REF!</definedName>
    <definedName name="Excel_BuiltIn_Print_Area" localSheetId="3">'Ob. 3 .....'!$A$1:$AK$67</definedName>
    <definedName name="motivazioni" localSheetId="3">#REF!</definedName>
    <definedName name="Excel_BuiltIn_Print_Area" localSheetId="4">'Ob. 4......'!$A$1:$AK$67</definedName>
    <definedName name="motivazioni" localSheetId="4">#REF!</definedName>
    <definedName name="Excel_BuiltIn_Print_Area" localSheetId="5">'RIEPILOGO'!$A$1:$X$35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<sst xmlns="http://schemas.openxmlformats.org/spreadsheetml/2006/main" count="685" uniqueCount="181">
  <si>
    <t>FUNZIONARIO VALUTATO</t>
  </si>
  <si>
    <t>LUCIA MAZZETTI</t>
  </si>
  <si>
    <t>CATEGORIA</t>
  </si>
  <si>
    <t>D.3</t>
  </si>
  <si>
    <t>AREA\SETTORE</t>
  </si>
  <si>
    <t>AREA SERVIZI ALLA PERSONA</t>
  </si>
  <si>
    <t>Nota bene</t>
  </si>
  <si>
    <t>SOGGETTO VALUTATORE</t>
  </si>
  <si>
    <t>Ai fini dell'utilizzo del foglio, compilare esclusivamente le caselle bianche</t>
  </si>
  <si>
    <t>PERIODO DI VALUTAZIONE</t>
  </si>
  <si>
    <t>AREA</t>
  </si>
  <si>
    <t>PARAMETRI</t>
  </si>
  <si>
    <t>Descrizione</t>
  </si>
  <si>
    <t>Peso teorico</t>
  </si>
  <si>
    <t xml:space="preserve">GRADO DI CONSEGUIMENTO </t>
  </si>
  <si>
    <t>Peso ponderato</t>
  </si>
  <si>
    <t>OBIETTIVI E PERFORMANCE</t>
  </si>
  <si>
    <t>Performance organizzativa dell'unità di diretta responsabilità</t>
  </si>
  <si>
    <t>Performance misurata sugli Indicatori di efficacia e di efficienza (desumibile dal PEG PDO  e dagli altri strumenti di programmazione) assegnati all'unità organizzativa.</t>
  </si>
  <si>
    <t>NUM. OB.</t>
  </si>
  <si>
    <t>Specifici obiettivi assegnati</t>
  </si>
  <si>
    <t>Riorganizzazioni procedure gestionali all’Area Servizi alla Persona: a) organizzazione gestione entrate dei servizi con avvio attuazione “PAGO PA” per “S.A.D. servizio ass.za domiciliare” e “Casa Famiglia” ed aggiornamento procedure già in essere per servizi scolastici ed educativi; b) riorganizzazione servizio Biblioteca e Cultura in attuazione Deliberazione di G.C. n. 143 del 20.12.2019</t>
  </si>
  <si>
    <t>PROCEDURA NUOVE GARE Servizi scolastici: SERVIZIO DI MENSA SCOLASTICA: Revisione dell’impianto organizzativo in linea con i cambiamenti dei contesti scolastici – SERVIZIO TRASPORTO SCOLASTICO e VIGILANZA: Revisione dell’impianto organizzativo in linea con nuovi indirizzi di gestione</t>
  </si>
  <si>
    <t>SERVIZI EDUCATIVI INFANZIA - Aggiornamento in itinere protocolli e norme emergenza COVID - Bando e nuove domande per a.ed. 2020-21 –– Procedura nuova  gara per appalto servizi Nidi con protocolli ripaertura 
Aggiornamento rilevazioni presenze Educatori comunali con nuovo software</t>
  </si>
  <si>
    <t>CASA FAMIGLIA – Preliminari adozioni di “Regolamento funzionamento- Contratto di Inserimento” ed aggiornamento “Carta Servizi” – redazione atti per nuova Procedura Gara indirizzi G.C. aggiornati 2021 ed avvio gestione.</t>
  </si>
  <si>
    <t>TOTALE OBIETTIVI E PERFORMANCE</t>
  </si>
  <si>
    <t xml:space="preserve"> VALUTAZIONE</t>
  </si>
  <si>
    <t>COMPETENZE PROFESSIONALI E MANAGERIALI</t>
  </si>
  <si>
    <t>Qualità del contributo assicurato alla Performance generale dell'Ente</t>
  </si>
  <si>
    <t>Capacità di allineare i propri comportamenti alle necessità, alle priorità e agli obiettivi dell'ente</t>
  </si>
  <si>
    <t>Organizzazione e innovazione</t>
  </si>
  <si>
    <t>Capacità dimostrate di:
- partecipare alla costruzione degli obiettivi
- tradurre gli obiettivi in piani di azione e di darne realizzazione
- adattarsi ai cambiamenti intervenuti all’interno dell’amministrazione
Capacità dimostrata di stimolare l’innovazione  a livello informatico, organizzativo e/o procedurale</t>
  </si>
  <si>
    <t>Collaborazione, comunicazione e integrazione</t>
  </si>
  <si>
    <t>Capacità dimostrate di saper lavorare in gruppo e di collaborare con persone inserite in altri settori/enti al fine della realizzazione dei progetti e/o della risoluzione di problemi</t>
  </si>
  <si>
    <t>Orientamento al cittadino e/o al cliente interno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</si>
  <si>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</si>
  <si>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>Valorizzazione e corretta valutazione dei propri collaboratori</t>
  </si>
  <si>
    <t>Capacità di motivare i collaboratori, di svilupparne le competenze e le capacità
Capacità di governare il processo di valutazione, attraverso una chiara definizione degli obiettivi assegnati e delle attese, una motivata differenziazione della valutazione e il rispetto delle procedure e dei metodi di valutazione adottati</t>
  </si>
  <si>
    <t xml:space="preserve">TOTALE COMPETENZE </t>
  </si>
  <si>
    <t>Controllo soglia ai sensi dell'art. 55-quater, comma 1, lett. f-quinquies del D.Lgs. n. 165/2001</t>
  </si>
  <si>
    <t xml:space="preserve"> VALUTAZIONE TOTALE</t>
  </si>
  <si>
    <t>Data colloquio (iniziale-intermedio-finale): ....../....../..........</t>
  </si>
  <si>
    <t>EVENTUALI OSSERVAZIONI DEL VALUTATORE:</t>
  </si>
  <si>
    <t>EVENTUALI OSSERVAZIONI DEL VALUTATO:</t>
  </si>
  <si>
    <t>Luogo e Data _________________</t>
  </si>
  <si>
    <t>Firma valutatore _____________________________________________</t>
  </si>
  <si>
    <t>Firma valutato _____________________________________________</t>
  </si>
  <si>
    <t xml:space="preserve">Scheda obiettivo n.  </t>
  </si>
  <si>
    <t xml:space="preserve">Titolo: </t>
  </si>
  <si>
    <t>OBIETTIVO OPERATIVO DUP</t>
  </si>
  <si>
    <t>NATURA OBIETTIVO</t>
  </si>
  <si>
    <t>Obiettivo
pluriennale</t>
  </si>
  <si>
    <t>NO</t>
  </si>
  <si>
    <t>-</t>
  </si>
  <si>
    <t>OBIETTIVO STRATEGICO DUP</t>
  </si>
  <si>
    <t>Obiettivo trasversale ad altri settori/uffici</t>
  </si>
  <si>
    <t>SI</t>
  </si>
  <si>
    <t xml:space="preserve">PESO TEORICO </t>
  </si>
  <si>
    <t>RISORSE FINANZIARIE</t>
  </si>
  <si>
    <t>ASSESSORE</t>
  </si>
  <si>
    <t>CASSIOLI-COREI-FRANCI</t>
  </si>
  <si>
    <t>20..</t>
  </si>
  <si>
    <t>20.....</t>
  </si>
  <si>
    <t>20....</t>
  </si>
  <si>
    <t>DIRIGENTE/RESPONSABILE</t>
  </si>
  <si>
    <t>LUCAI MAZZETTI</t>
  </si>
  <si>
    <t>SETTORE</t>
  </si>
  <si>
    <t>ALTRI SETTORI/SERVIZI COINVOLTI</t>
  </si>
  <si>
    <t xml:space="preserve">Area finanziaria ed Area Tecnica Manutenzioni </t>
  </si>
  <si>
    <t>RISORSE UMANE</t>
  </si>
  <si>
    <t>UTENTI PORTATORI DI INTERESSI</t>
  </si>
  <si>
    <t>CAT. A</t>
  </si>
  <si>
    <t>CAT. B</t>
  </si>
  <si>
    <t>CAT. C</t>
  </si>
  <si>
    <t>DURATA</t>
  </si>
  <si>
    <t>CAT. D</t>
  </si>
  <si>
    <t>Inizio attività</t>
  </si>
  <si>
    <t>Conclusione attività</t>
  </si>
  <si>
    <t>DIRIGENTI</t>
  </si>
  <si>
    <t>Totale:</t>
  </si>
  <si>
    <t>DESCRIZIONE OBIETTIVO</t>
  </si>
  <si>
    <t>L'obiettivo è determinato dalla necessità di adeguamenti nelle procedure gestionali dell'area connessi sia ad adempimetni normativi (Pago PA) che a riorganizzazioni interne già previste dal 2019 (Delibera di G.C. N. 143/DEL 20.12.2019) in relazione ad analisi di carichi di lavoro ma di fatto non attuate e non più rinviabili (figura responsabile al 50% e mancanza copertura posti vacanti)</t>
  </si>
  <si>
    <t>RISULTATI E IMPATTI ATTESI</t>
  </si>
  <si>
    <r>
      <rPr>
        <b/>
        <sz val="12"/>
        <color indexed="8"/>
        <rFont val="Arial1"/>
        <family val="0"/>
      </rPr>
      <t>Risultati  attesi</t>
    </r>
    <r>
      <rPr>
        <sz val="12"/>
        <color indexed="8"/>
        <rFont val="Arial1"/>
        <family val="0"/>
      </rPr>
      <t>: adeguamento gestione entrate alle norme vigenti con attenzione alle  utenze fragili -  miglioramente organizzazione interna all'area compatibile con assetto interno (</t>
    </r>
    <r>
      <rPr>
        <sz val="10"/>
        <color indexed="8"/>
        <rFont val="Arial1"/>
        <family val="0"/>
      </rPr>
      <t xml:space="preserve">figura respnsabile al 50% e non coperturra posti vacanti dal 2019);                 </t>
    </r>
    <r>
      <rPr>
        <sz val="12"/>
        <color indexed="8"/>
        <rFont val="Arial1"/>
        <family val="0"/>
      </rPr>
      <t xml:space="preserve"> </t>
    </r>
    <r>
      <rPr>
        <b/>
        <sz val="12"/>
        <color indexed="8"/>
        <rFont val="Arial1"/>
        <family val="0"/>
      </rPr>
      <t xml:space="preserve">Impatti attesi :  </t>
    </r>
    <r>
      <rPr>
        <sz val="12"/>
        <color indexed="8"/>
        <rFont val="Arial1"/>
        <family val="0"/>
      </rPr>
      <t xml:space="preserve">attivare procedure amministrative finalizzate ad un maggior controllo delle entrate derivanti da compartecipazioni utenti; </t>
    </r>
  </si>
  <si>
    <t>Impa</t>
  </si>
  <si>
    <t>Unità di misurazione</t>
  </si>
  <si>
    <t>Valore fine anno precedente</t>
  </si>
  <si>
    <t>Target previsto anno</t>
  </si>
  <si>
    <t>Andamento target a metà anno</t>
  </si>
  <si>
    <t>Risultato finale</t>
  </si>
  <si>
    <t>Nr.</t>
  </si>
  <si>
    <t>Attività del cronoprogramma</t>
  </si>
  <si>
    <t>Responsabile delle fasi</t>
  </si>
  <si>
    <t>Personale di supporto int./est. al settore</t>
  </si>
  <si>
    <t>Stato</t>
  </si>
  <si>
    <t>Tempistica delle attività per anno</t>
  </si>
  <si>
    <t>Previsto</t>
  </si>
  <si>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</si>
  <si>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</si>
  <si>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</si>
  <si>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</si>
  <si>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</si>
  <si>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</si>
  <si>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</si>
  <si>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</si>
  <si>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</si>
  <si>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</si>
  <si>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</si>
  <si>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</si>
  <si>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</si>
  <si>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Realizzato</t>
  </si>
  <si>
    <t xml:space="preserve">PROCEDURE ORGANIZZATIVE E RIORGANIZZATIVE GESTIONE ENTRATE CON PAGO PA - VERIFICA IMPIANTO SOFTWARE  INTEGRATO CON AREA FINANZIARIA </t>
  </si>
  <si>
    <t>PO</t>
  </si>
  <si>
    <t>Perugini e Bassi</t>
  </si>
  <si>
    <t>x</t>
  </si>
  <si>
    <t>Non realizzato</t>
  </si>
  <si>
    <t xml:space="preserve">FORMAZIONE DEL PERSONALE E IMPOSTAZIONE COMUNICAZIONI UTENTI </t>
  </si>
  <si>
    <t xml:space="preserve">VERIFICA IN ITINERE DOPO UN PRIMO PERIODO  DI SPERIMENTAZIONE PER SOLLECITARE ANCHE UTENZE DEBOLI A GESTIONE PORTALE </t>
  </si>
  <si>
    <t xml:space="preserve">RIORGANIZZAZIONE UO BIBLIOTECA E CULTURA  IN ATTUAZIONE G.C. N. 143/2019 (PROCEDURE ATTI GESTIONE RISORSE DA TRASFERIRE </t>
  </si>
  <si>
    <t>Vignini</t>
  </si>
  <si>
    <t>Monitoraggio semestrale - Relazione</t>
  </si>
  <si>
    <r>
      <rPr>
        <b/>
        <sz val="12"/>
        <color indexed="8"/>
        <rFont val="Arial1"/>
        <family val="0"/>
      </rPr>
      <t>Risultati e impatti raggiunti e scostamenti (</t>
    </r>
    <r>
      <rPr>
        <b/>
        <i/>
        <sz val="12"/>
        <color indexed="8"/>
        <rFont val="Arial1"/>
        <family val="0"/>
      </rPr>
      <t>Rendiconto fine anno</t>
    </r>
    <r>
      <rPr>
        <b/>
        <sz val="12"/>
        <color indexed="8"/>
        <rFont val="Arial1"/>
        <family val="0"/>
      </rPr>
      <t>)</t>
    </r>
  </si>
  <si>
    <t xml:space="preserve">Data ......../........./........... </t>
  </si>
  <si>
    <t>Firma ................................................................................</t>
  </si>
  <si>
    <t xml:space="preserve">Data ......../........./...........                                                                                                                      </t>
  </si>
  <si>
    <t>Firma ...................................................................</t>
  </si>
  <si>
    <t xml:space="preserve">CASSIOLI </t>
  </si>
  <si>
    <t>AREA TECNICA MANUTENZIONI</t>
  </si>
  <si>
    <t>30.09.2021</t>
  </si>
  <si>
    <t xml:space="preserve">SERVIZI MENSA:  Aquisizione di tutti gli elementi necessari alla definizione di Capitolato di gara aggiornato a tutto quanto modificatosi nel quinquennio sia in termini di tipologia di servizi che di locali oltre alle modifiche degli strumenti regionali e nazionali di riferimento obbligatori per gli aspetti tecnici della gara; SERVIZIO TRASPORTO SCOLASTICO: riorganizzazione per gestione esternalizzata al 100% ed integrata con vigilanza come da procedure e indicazioni Protocolli Covid - </t>
  </si>
  <si>
    <r>
      <rPr>
        <b/>
        <sz val="12"/>
        <color indexed="8"/>
        <rFont val="Arial1"/>
        <family val="0"/>
      </rPr>
      <t>RISULTATI</t>
    </r>
    <r>
      <rPr>
        <sz val="12"/>
        <color indexed="8"/>
        <rFont val="Arial1"/>
        <family val="0"/>
      </rPr>
      <t xml:space="preserve">: 1) aggiornare gli ambiti organizzativi del servizio a quanto modificatorsi nel quinquennio 2015-2020 e inserire negli atti di gara anche elementi riqualificativi; 2) riprograrmmare servizo trasporto evitando oneri aggiuntivi;                                            </t>
    </r>
    <r>
      <rPr>
        <b/>
        <sz val="12"/>
        <color indexed="8"/>
        <rFont val="Arial1"/>
        <family val="0"/>
      </rPr>
      <t xml:space="preserve">IMPATTI ATTESI - </t>
    </r>
    <r>
      <rPr>
        <sz val="12"/>
        <color indexed="8"/>
        <rFont val="Arial1"/>
        <family val="0"/>
      </rPr>
      <t>dispore di strumenti di lavoro (nuove procedure di appalto) finalizzati al miglioramento dei servizi  ed al controllo della spesa</t>
    </r>
  </si>
  <si>
    <t>Descrizione Indicatori</t>
  </si>
  <si>
    <t>raccolta dati attuale contesto organizzativo indispensabile per redazione nuovi atti di gara che superano le carenze degli attuali redatti nel 2014;</t>
  </si>
  <si>
    <t>Bassi</t>
  </si>
  <si>
    <t xml:space="preserve">acquisizione di tutti i MENU revisionati in attuazione Linee guida e indirizzi nazioni (gennaio 2020) obbligatori quali elementi tecnici gare ristorazione (art. 144 D.Lgs. 50/2016); </t>
  </si>
  <si>
    <t xml:space="preserve">redazione nuovi atti di gara con riferimento ad attivazione CUC presso Unione dei Comuni Valdichiana senese e procedure connesse all'espletamento </t>
  </si>
  <si>
    <t xml:space="preserve">report analisi gestione 2020-21 e relazione alla GC completa di elementi e dati organizzativi/gestionali che rendono non sostenibile  la gestione in essere fino a a.s. 20-21 - conseguenti modifiche </t>
  </si>
  <si>
    <t xml:space="preserve">Acquisizione dati per redazione nuovi atti di gara con riferimento ad attivazione CUC presso Unione dei Comuni Valdichiana senese e procedure connesse all'espletamento </t>
  </si>
  <si>
    <t xml:space="preserve">Bassi - Guerri </t>
  </si>
  <si>
    <t xml:space="preserve">LUCIA MAZZETTI </t>
  </si>
  <si>
    <t xml:space="preserve">AREA AMMINSITRATIVA </t>
  </si>
  <si>
    <t xml:space="preserve">31.12.2021 </t>
  </si>
  <si>
    <t xml:space="preserve">SERVIZI EDUCATIVI INFANZIA : la riapertura a settembre 2020 dei nidi ha imposto attuazione protocolli per emergenza COVID che devono a fine anno educativo (giugno 2020) essere oggetto di valutazione  per valutare nuovo assetto organizzativo  imposto dall'emergenza -  La pubblicazione del nuovo bando di iscrizioni è propedeutica ad ogni attività riorganizzativa per il nuovo anno ed. 2020-21 . La gestione in appalto del 80% ca. dei servizi educativi, del 100% servizi ausiliari è in scadenza da proroga COVID - Nuovi dati per 2020-21 sono elementi per nuova procedura gara; Per il persone dipendente (n. 2 educatori) l'impianto del nuovo software di rilevazione delle presenze impone i necessari adeguamenti  - </t>
  </si>
  <si>
    <r>
      <rPr>
        <b/>
        <sz val="12"/>
        <color indexed="8"/>
        <rFont val="Arial1"/>
        <family val="0"/>
      </rPr>
      <t>RISULTATI :</t>
    </r>
    <r>
      <rPr>
        <sz val="12"/>
        <color indexed="8"/>
        <rFont val="Arial1"/>
        <family val="0"/>
      </rPr>
      <t xml:space="preserve">  1) Rispetto protocolli sicurezza dettati per funzionamento servizi edcuativi infanzia rappresentano elmenti di qualità del serviizo e di sicurezza per famiglie ed operatori  e per  costruire nuova e adeguata procedura di gara; 2)  garantire all'ufficio scuola elementi di maggior controllo nella gestione del tempo lavoro delle educatrici comunali e di obbligo per le dipendenti di adeguamento alle procedure in essere -</t>
    </r>
    <r>
      <rPr>
        <b/>
        <sz val="12"/>
        <color indexed="8"/>
        <rFont val="Arial1"/>
        <family val="0"/>
      </rPr>
      <t xml:space="preserve"> IMPATTI ATTESI:</t>
    </r>
    <r>
      <rPr>
        <sz val="12"/>
        <color indexed="8"/>
        <rFont val="Arial1"/>
        <family val="0"/>
      </rPr>
      <t xml:space="preserve"> 1) comunicare e rendere alle famiglie elementi di sicurezza del servizio ed acquisire maggiori domande di servizio per 2021-22 ; 2) semplificare le procedure interne di gestione e controllo orari del personale dipendente </t>
    </r>
  </si>
  <si>
    <t xml:space="preserve">Verifica ed analisi assetto organizzativo Nidi comunali a. ed. 2020-21 in attuazione protocolli Covid. 19  e riprogrammazione </t>
  </si>
  <si>
    <t>redazione nuovo bando iscrizioni 2021-22 - raccolta domande - graduatoria ammessi - comunicazioni famiglie</t>
  </si>
  <si>
    <t xml:space="preserve">procedura di gara (da contenere entro limiti sottosoglia comunitaria per gestione interna al Comune) </t>
  </si>
  <si>
    <t xml:space="preserve">Bassi - Perugini </t>
  </si>
  <si>
    <t xml:space="preserve">su indicazioni ufficio personale per passaggio da rilevazione presenze "civilia open" a "Civilia next" attuazione per fgigure personale educativo Nidi dipendente  (orari frontali/monte ore)  </t>
  </si>
  <si>
    <t xml:space="preserve">Bassi - Fanticelli Faralli </t>
  </si>
  <si>
    <t xml:space="preserve">COREI </t>
  </si>
  <si>
    <t>Adeguare gli atti (Regolamento e Carta dei Servizi) obbligatori per le procedure di Autorizzazione/Accreditamento regionali controlli in capo ad ASL di zona (in corso) che non risultano approvati dall'A.C. - Aggiornamento delle procedure di inserimento con redazione di "Contratto di inserimento" quale obbligazione del tenuto al pagmento (docuemnto non presente e non utilizzato) - Modifica indirizzi della G.C. già del 2019-2020 allo stato attuale dell'autorizzazione al funzionamento quale presupposto  redazione nuovi atti di gara con supporto CUC Unione dei COmuni V.na Senese</t>
  </si>
  <si>
    <r>
      <rPr>
        <b/>
        <sz val="12"/>
        <color indexed="8"/>
        <rFont val="Arial1"/>
        <family val="0"/>
      </rPr>
      <t>RISULTATI ATTES</t>
    </r>
    <r>
      <rPr>
        <sz val="12"/>
        <color indexed="8"/>
        <rFont val="Arial1"/>
        <family val="0"/>
      </rPr>
      <t>I: Dotare il servizio Casa famiglia di tutti gli atti obbligatoriamente rpescritti da normative regionali - Dotare il servizio Casa Famiglia di strumenti per repporti con le famiglie tutelanti l'A.C. ; Acquisire elementi epr atti di gara non rinviabili ed aderenti al contesto; Organizzare e gestire una gara significativamente rilevante con suopporto competente CUC - IMPATTI ATTESI: dotare il servizo casa famiglia di tutti i docuemnti-procedure prescritti per garantire completamnento e chiusura positiva dei processi di controllo in essere da parte della Commissione di vigilanza; Garantire nel tempo la qualità dei eservizi resi all'utenza ed al contempo il controllo delle entrate derivanti dalle "quoe sociali" nel rispetto delel Convenzioni in esere tra Comune/ASL DGRT 956/2016 Libera scelta</t>
    </r>
  </si>
  <si>
    <t>redazione di nuovi strumenti - Regolamento, Carta servizi, Contratto di inserimento - per la casa famiglia  ed approvazione da parte dei competenti organi</t>
  </si>
  <si>
    <t xml:space="preserve">Perugini  - Buti </t>
  </si>
  <si>
    <t>relazione ed atto di G.C. modifica precedenti indirizzi forniti su parametri Casa famiglia stante il mancato completamento in tempo utile della chiusura da parte Commisisone Vigilanza Verbali 2018 e 2019</t>
  </si>
  <si>
    <t xml:space="preserve">analisi contesto organizzativo e nuovi indirizzi per redazione atti di gara - redazione atti con supporto CUC e procedure connesse e conseguenti - avvio nuova gestione </t>
  </si>
  <si>
    <t>PIANO DELLA PERFORMANCE 20….../20…...
RIEPILOGO</t>
  </si>
  <si>
    <t>UNITÀ ORG.</t>
  </si>
  <si>
    <t>OBIETTIVI</t>
  </si>
  <si>
    <t>RIEPILOGO</t>
  </si>
  <si>
    <t>Performance dell'unità organizzativa</t>
  </si>
  <si>
    <t>Ob 1</t>
  </si>
  <si>
    <t>Ob 2</t>
  </si>
  <si>
    <t>Ob 3</t>
  </si>
  <si>
    <t>Ob 4</t>
  </si>
  <si>
    <t>Ob 5</t>
  </si>
  <si>
    <t>Ob 6</t>
  </si>
  <si>
    <t>Ob 7</t>
  </si>
  <si>
    <t>Ob 8</t>
  </si>
  <si>
    <t>Ob 9</t>
  </si>
  <si>
    <t>Ob 10</t>
  </si>
  <si>
    <t>TOT OB</t>
  </si>
  <si>
    <t>TOT. COMP.</t>
  </si>
  <si>
    <t>AREE VALUT.</t>
  </si>
  <si>
    <t>PESO TEORICO</t>
  </si>
  <si>
    <t>PUNTEGGIO PONDERATO</t>
  </si>
  <si>
    <t>Responsabile</t>
  </si>
  <si>
    <t>Grado di conseguimento</t>
  </si>
  <si>
    <t>Punteggio ponderato</t>
  </si>
  <si>
    <t>COMPETENZE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</si>
</sst>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%"/>
    <numFmt numFmtId="167" formatCode="General"/>
    <numFmt numFmtId="168" formatCode="&quot;€ &quot;#,##0.00"/>
    <numFmt numFmtId="169" formatCode="dd/mm/yyyy"/>
    <numFmt numFmtId="170" formatCode="0_ ;\-0\ "/>
    <numFmt numFmtId="171" formatCode="0.0"/>
    <numFmt numFmtId="172" formatCode="0.00"/>
  </numFmts>
  <fonts count="38">
    <font>
      <sz val="10"/>
      <name val="Arial"/>
      <family val="2"/>
    </font>
    <font>
      <sz val="12"/>
      <color indexed="8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1"/>
      <family val="0"/>
    </font>
    <font>
      <sz val="12"/>
      <color indexed="8"/>
      <name val="Arial1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0.5"/>
      <color indexed="8"/>
      <name val="Arial1"/>
      <family val="0"/>
    </font>
    <font>
      <sz val="10"/>
      <color indexed="44"/>
      <name val="Arial1"/>
      <family val="0"/>
    </font>
    <font>
      <b/>
      <i/>
      <sz val="12"/>
      <color indexed="8"/>
      <name val="Arial1"/>
      <family val="0"/>
    </font>
    <font>
      <sz val="9"/>
      <color indexed="8"/>
      <name val="Arial1"/>
      <family val="0"/>
    </font>
    <font>
      <sz val="11"/>
      <color indexed="48"/>
      <name val="Arial1"/>
      <family val="2"/>
    </font>
    <font>
      <b/>
      <sz val="14"/>
      <color indexed="8"/>
      <name val="Arial1"/>
      <family val="0"/>
    </font>
    <font>
      <b/>
      <i/>
      <sz val="11"/>
      <color indexed="8"/>
      <name val="Arial1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</cellStyleXfs>
  <cellXfs count="28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3" fillId="0" borderId="0" xfId="0" applyFont="1" applyFill="1" applyAlignment="1">
      <alignment horizontal="center" vertical="center" wrapText="1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3" xfId="0" applyFont="1" applyFill="1" applyBorder="1" applyAlignment="1" applyProtection="1">
      <alignment horizontal="center"/>
      <protection locked="0"/>
    </xf>
    <xf numFmtId="164" fontId="4" fillId="2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/>
    </xf>
    <xf numFmtId="164" fontId="4" fillId="2" borderId="6" xfId="0" applyFont="1" applyFill="1" applyBorder="1" applyAlignment="1">
      <alignment/>
    </xf>
    <xf numFmtId="164" fontId="4" fillId="2" borderId="7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5" fillId="3" borderId="8" xfId="0" applyFont="1" applyFill="1" applyBorder="1" applyAlignment="1">
      <alignment horizontal="center" vertical="center"/>
    </xf>
    <xf numFmtId="164" fontId="4" fillId="3" borderId="9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vertical="center"/>
    </xf>
    <xf numFmtId="164" fontId="4" fillId="4" borderId="4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/>
    </xf>
    <xf numFmtId="164" fontId="4" fillId="4" borderId="10" xfId="0" applyFont="1" applyFill="1" applyBorder="1" applyAlignment="1">
      <alignment horizontal="center" vertical="center" wrapText="1"/>
    </xf>
    <xf numFmtId="164" fontId="6" fillId="4" borderId="10" xfId="0" applyFont="1" applyFill="1" applyBorder="1" applyAlignment="1">
      <alignment horizontal="center" vertical="center" wrapText="1"/>
    </xf>
    <xf numFmtId="164" fontId="6" fillId="4" borderId="11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textRotation="90" wrapText="1"/>
    </xf>
    <xf numFmtId="164" fontId="4" fillId="2" borderId="13" xfId="0" applyFont="1" applyFill="1" applyBorder="1" applyAlignment="1">
      <alignment horizontal="center" vertical="center" wrapText="1"/>
    </xf>
    <xf numFmtId="164" fontId="2" fillId="5" borderId="14" xfId="0" applyFont="1" applyFill="1" applyBorder="1" applyAlignment="1">
      <alignment horizontal="left" vertical="center" wrapText="1"/>
    </xf>
    <xf numFmtId="164" fontId="7" fillId="5" borderId="15" xfId="0" applyFont="1" applyFill="1" applyBorder="1" applyAlignment="1" applyProtection="1">
      <alignment horizontal="center" vertical="center" wrapText="1"/>
      <protection locked="0"/>
    </xf>
    <xf numFmtId="166" fontId="2" fillId="5" borderId="12" xfId="0" applyNumberFormat="1" applyFont="1" applyFill="1" applyBorder="1" applyAlignment="1" applyProtection="1">
      <alignment horizontal="center" vertical="center"/>
      <protection locked="0"/>
    </xf>
    <xf numFmtId="164" fontId="4" fillId="2" borderId="14" xfId="0" applyNumberFormat="1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horizontal="center" vertical="center" wrapText="1"/>
    </xf>
    <xf numFmtId="164" fontId="2" fillId="5" borderId="17" xfId="0" applyFont="1" applyFill="1" applyBorder="1" applyAlignment="1">
      <alignment horizontal="center" vertical="center" wrapText="1"/>
    </xf>
    <xf numFmtId="164" fontId="4" fillId="2" borderId="12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9" fillId="0" borderId="17" xfId="0" applyFont="1" applyBorder="1" applyAlignment="1">
      <alignment horizontal="justify" vertical="center"/>
    </xf>
    <xf numFmtId="164" fontId="7" fillId="5" borderId="3" xfId="0" applyFont="1" applyFill="1" applyBorder="1" applyAlignment="1" applyProtection="1">
      <alignment horizontal="center" vertical="center" wrapText="1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164" fontId="10" fillId="5" borderId="17" xfId="0" applyFont="1" applyFill="1" applyBorder="1" applyAlignment="1">
      <alignment horizontal="left" vertical="center" wrapText="1"/>
    </xf>
    <xf numFmtId="164" fontId="7" fillId="5" borderId="18" xfId="0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Alignment="1">
      <alignment horizontal="justify" vertical="center"/>
    </xf>
    <xf numFmtId="164" fontId="7" fillId="5" borderId="17" xfId="0" applyFont="1" applyFill="1" applyBorder="1" applyAlignment="1" applyProtection="1">
      <alignment horizontal="center" vertical="center" wrapText="1"/>
      <protection locked="0"/>
    </xf>
    <xf numFmtId="164" fontId="4" fillId="2" borderId="19" xfId="0" applyNumberFormat="1" applyFont="1" applyFill="1" applyBorder="1" applyAlignment="1">
      <alignment horizontal="center" vertical="center"/>
    </xf>
    <xf numFmtId="164" fontId="4" fillId="2" borderId="20" xfId="0" applyFont="1" applyFill="1" applyBorder="1" applyAlignment="1" applyProtection="1">
      <alignment horizontal="right" vertical="center" wrapText="1"/>
      <protection/>
    </xf>
    <xf numFmtId="164" fontId="4" fillId="2" borderId="21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vertical="center" wrapText="1"/>
    </xf>
    <xf numFmtId="164" fontId="4" fillId="2" borderId="21" xfId="0" applyFont="1" applyFill="1" applyBorder="1" applyAlignment="1">
      <alignment horizontal="center" vertical="center" textRotation="90"/>
    </xf>
    <xf numFmtId="164" fontId="11" fillId="2" borderId="14" xfId="0" applyFont="1" applyFill="1" applyBorder="1" applyAlignment="1">
      <alignment vertical="center" wrapText="1"/>
    </xf>
    <xf numFmtId="164" fontId="7" fillId="5" borderId="14" xfId="0" applyFont="1" applyFill="1" applyBorder="1" applyAlignment="1" applyProtection="1">
      <alignment horizontal="center" vertical="center" wrapText="1"/>
      <protection locked="0"/>
    </xf>
    <xf numFmtId="166" fontId="2" fillId="5" borderId="14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Font="1" applyFill="1" applyBorder="1" applyAlignment="1">
      <alignment horizontal="center" vertical="center" wrapText="1"/>
    </xf>
    <xf numFmtId="164" fontId="11" fillId="2" borderId="17" xfId="0" applyFont="1" applyFill="1" applyBorder="1" applyAlignment="1">
      <alignment horizontal="left" vertical="center" wrapText="1"/>
    </xf>
    <xf numFmtId="164" fontId="11" fillId="2" borderId="17" xfId="0" applyFont="1" applyFill="1" applyBorder="1" applyAlignment="1">
      <alignment vertical="center" wrapText="1"/>
    </xf>
    <xf numFmtId="164" fontId="11" fillId="2" borderId="19" xfId="0" applyFont="1" applyFill="1" applyBorder="1" applyAlignment="1">
      <alignment vertical="center" wrapText="1"/>
    </xf>
    <xf numFmtId="164" fontId="7" fillId="5" borderId="19" xfId="0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Font="1" applyFill="1" applyBorder="1" applyAlignment="1">
      <alignment horizontal="right" vertical="center" wrapText="1"/>
    </xf>
    <xf numFmtId="164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23" xfId="0" applyFont="1" applyFill="1" applyBorder="1" applyAlignment="1">
      <alignment horizontal="center" vertical="center" wrapText="1"/>
    </xf>
    <xf numFmtId="164" fontId="4" fillId="2" borderId="24" xfId="0" applyFont="1" applyFill="1" applyBorder="1" applyAlignment="1">
      <alignment horizontal="right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6" fillId="2" borderId="12" xfId="0" applyFont="1" applyFill="1" applyBorder="1" applyAlignment="1">
      <alignment horizontal="center" vertical="center" wrapText="1"/>
    </xf>
    <xf numFmtId="166" fontId="13" fillId="6" borderId="26" xfId="19" applyFont="1" applyFill="1" applyBorder="1" applyAlignment="1" applyProtection="1">
      <alignment horizontal="center" vertical="center" wrapText="1"/>
      <protection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0" borderId="17" xfId="0" applyFont="1" applyFill="1" applyBorder="1" applyAlignment="1" applyProtection="1">
      <alignment horizontal="left" vertical="center"/>
      <protection locked="0"/>
    </xf>
    <xf numFmtId="164" fontId="4" fillId="0" borderId="0" xfId="0" applyFont="1" applyFill="1" applyBorder="1" applyAlignment="1">
      <alignment vertical="center" wrapText="1"/>
    </xf>
    <xf numFmtId="164" fontId="4" fillId="2" borderId="17" xfId="0" applyFont="1" applyFill="1" applyBorder="1" applyAlignment="1">
      <alignment vertical="top"/>
    </xf>
    <xf numFmtId="164" fontId="4" fillId="0" borderId="17" xfId="0" applyFont="1" applyFill="1" applyBorder="1" applyAlignment="1" applyProtection="1">
      <alignment horizontal="center" vertical="top"/>
      <protection locked="0"/>
    </xf>
    <xf numFmtId="164" fontId="4" fillId="0" borderId="28" xfId="0" applyFont="1" applyFill="1" applyBorder="1" applyAlignment="1" applyProtection="1">
      <alignment horizontal="center" vertical="center" wrapText="1"/>
      <protection locked="0"/>
    </xf>
    <xf numFmtId="164" fontId="14" fillId="0" borderId="28" xfId="0" applyFont="1" applyFill="1" applyBorder="1" applyAlignment="1" applyProtection="1">
      <alignment horizontal="right" vertical="center"/>
      <protection locked="0"/>
    </xf>
    <xf numFmtId="164" fontId="2" fillId="0" borderId="0" xfId="0" applyFont="1" applyFill="1" applyBorder="1" applyAlignment="1">
      <alignment vertical="top"/>
    </xf>
    <xf numFmtId="164" fontId="14" fillId="0" borderId="0" xfId="0" applyFont="1" applyFill="1" applyAlignment="1">
      <alignment horizontal="right"/>
    </xf>
    <xf numFmtId="164" fontId="14" fillId="0" borderId="0" xfId="0" applyFont="1" applyFill="1" applyBorder="1" applyAlignment="1" applyProtection="1">
      <alignment horizontal="right" vertical="center"/>
      <protection locked="0"/>
    </xf>
    <xf numFmtId="164" fontId="3" fillId="0" borderId="0" xfId="0" applyFont="1" applyFill="1" applyBorder="1" applyAlignment="1">
      <alignment vertical="top"/>
    </xf>
    <xf numFmtId="164" fontId="4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15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16" fillId="2" borderId="6" xfId="0" applyFont="1" applyFill="1" applyBorder="1" applyAlignment="1">
      <alignment horizontal="right" vertical="center"/>
    </xf>
    <xf numFmtId="164" fontId="16" fillId="0" borderId="25" xfId="0" applyFont="1" applyFill="1" applyBorder="1" applyAlignment="1">
      <alignment vertical="center"/>
    </xf>
    <xf numFmtId="164" fontId="16" fillId="2" borderId="7" xfId="0" applyFont="1" applyFill="1" applyBorder="1" applyAlignment="1">
      <alignment horizontal="right" vertical="center"/>
    </xf>
    <xf numFmtId="164" fontId="17" fillId="2" borderId="5" xfId="0" applyNumberFormat="1" applyFont="1" applyFill="1" applyBorder="1" applyAlignment="1">
      <alignment vertical="center" wrapText="1"/>
    </xf>
    <xf numFmtId="164" fontId="0" fillId="5" borderId="0" xfId="0" applyFill="1" applyBorder="1" applyAlignment="1">
      <alignment horizontal="center"/>
    </xf>
    <xf numFmtId="164" fontId="18" fillId="0" borderId="29" xfId="0" applyFont="1" applyFill="1" applyBorder="1" applyAlignment="1">
      <alignment vertical="top"/>
    </xf>
    <xf numFmtId="164" fontId="18" fillId="0" borderId="0" xfId="0" applyFont="1" applyFill="1" applyBorder="1" applyAlignment="1">
      <alignment horizontal="right" vertical="center"/>
    </xf>
    <xf numFmtId="164" fontId="18" fillId="0" borderId="30" xfId="0" applyFont="1" applyFill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31" xfId="0" applyBorder="1" applyAlignment="1">
      <alignment/>
    </xf>
    <xf numFmtId="164" fontId="18" fillId="2" borderId="32" xfId="0" applyFont="1" applyFill="1" applyBorder="1" applyAlignment="1">
      <alignment horizontal="right" vertical="center" wrapText="1"/>
    </xf>
    <xf numFmtId="164" fontId="18" fillId="5" borderId="33" xfId="0" applyFont="1" applyFill="1" applyBorder="1" applyAlignment="1">
      <alignment horizontal="center" vertical="center"/>
    </xf>
    <xf numFmtId="164" fontId="18" fillId="2" borderId="8" xfId="0" applyFont="1" applyFill="1" applyBorder="1" applyAlignment="1">
      <alignment horizontal="center" vertical="center"/>
    </xf>
    <xf numFmtId="168" fontId="0" fillId="2" borderId="34" xfId="0" applyNumberFormat="1" applyFont="1" applyFill="1" applyBorder="1" applyAlignment="1">
      <alignment horizontal="center" vertical="center" wrapText="1"/>
    </xf>
    <xf numFmtId="168" fontId="0" fillId="5" borderId="35" xfId="0" applyNumberFormat="1" applyFont="1" applyFill="1" applyBorder="1" applyAlignment="1">
      <alignment horizontal="center" vertical="center"/>
    </xf>
    <xf numFmtId="164" fontId="18" fillId="2" borderId="34" xfId="0" applyFont="1" applyFill="1" applyBorder="1" applyAlignment="1">
      <alignment horizontal="right" vertical="center" wrapText="1"/>
    </xf>
    <xf numFmtId="164" fontId="19" fillId="5" borderId="36" xfId="0" applyFont="1" applyFill="1" applyBorder="1" applyAlignment="1">
      <alignment horizontal="center" vertical="center"/>
    </xf>
    <xf numFmtId="168" fontId="0" fillId="2" borderId="37" xfId="0" applyNumberFormat="1" applyFont="1" applyFill="1" applyBorder="1" applyAlignment="1">
      <alignment horizontal="center" vertical="center" wrapText="1"/>
    </xf>
    <xf numFmtId="168" fontId="0" fillId="5" borderId="38" xfId="0" applyNumberFormat="1" applyFont="1" applyFill="1" applyBorder="1" applyAlignment="1">
      <alignment horizontal="center" vertical="center"/>
    </xf>
    <xf numFmtId="164" fontId="18" fillId="2" borderId="34" xfId="0" applyFont="1" applyFill="1" applyBorder="1" applyAlignment="1">
      <alignment horizontal="right" vertical="center"/>
    </xf>
    <xf numFmtId="166" fontId="18" fillId="5" borderId="36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18" fillId="2" borderId="39" xfId="0" applyFont="1" applyFill="1" applyBorder="1" applyAlignment="1">
      <alignment horizontal="right" vertical="center"/>
    </xf>
    <xf numFmtId="164" fontId="18" fillId="5" borderId="12" xfId="0" applyFont="1" applyFill="1" applyBorder="1" applyAlignment="1">
      <alignment horizontal="center" vertical="center"/>
    </xf>
    <xf numFmtId="164" fontId="18" fillId="5" borderId="40" xfId="0" applyFont="1" applyFill="1" applyBorder="1" applyAlignment="1">
      <alignment horizontal="center" vertical="center"/>
    </xf>
    <xf numFmtId="164" fontId="19" fillId="5" borderId="40" xfId="0" applyFont="1" applyFill="1" applyBorder="1" applyAlignment="1">
      <alignment horizontal="center" vertical="center"/>
    </xf>
    <xf numFmtId="164" fontId="18" fillId="5" borderId="41" xfId="0" applyFont="1" applyFill="1" applyBorder="1" applyAlignment="1">
      <alignment horizontal="center" vertical="center"/>
    </xf>
    <xf numFmtId="164" fontId="18" fillId="2" borderId="34" xfId="0" applyFont="1" applyFill="1" applyBorder="1" applyAlignment="1">
      <alignment horizontal="center" vertical="center"/>
    </xf>
    <xf numFmtId="164" fontId="18" fillId="2" borderId="17" xfId="0" applyFont="1" applyFill="1" applyBorder="1" applyAlignment="1">
      <alignment horizontal="center" vertical="center"/>
    </xf>
    <xf numFmtId="164" fontId="18" fillId="2" borderId="36" xfId="0" applyFont="1" applyFill="1" applyBorder="1" applyAlignment="1">
      <alignment horizontal="center" vertical="center"/>
    </xf>
    <xf numFmtId="164" fontId="20" fillId="0" borderId="29" xfId="0" applyFont="1" applyFill="1" applyBorder="1" applyAlignment="1">
      <alignment vertical="center"/>
    </xf>
    <xf numFmtId="164" fontId="21" fillId="5" borderId="36" xfId="0" applyFont="1" applyFill="1" applyBorder="1" applyAlignment="1">
      <alignment horizontal="center" vertical="center" wrapText="1"/>
    </xf>
    <xf numFmtId="168" fontId="0" fillId="5" borderId="37" xfId="0" applyNumberFormat="1" applyFill="1" applyBorder="1" applyAlignment="1">
      <alignment horizontal="center" vertical="center"/>
    </xf>
    <xf numFmtId="168" fontId="0" fillId="5" borderId="42" xfId="0" applyNumberFormat="1" applyFill="1" applyBorder="1" applyAlignment="1">
      <alignment horizontal="center" vertical="center"/>
    </xf>
    <xf numFmtId="168" fontId="0" fillId="5" borderId="43" xfId="0" applyNumberFormat="1" applyFill="1" applyBorder="1" applyAlignment="1">
      <alignment horizontal="center" vertical="center"/>
    </xf>
    <xf numFmtId="164" fontId="18" fillId="2" borderId="44" xfId="0" applyFont="1" applyFill="1" applyBorder="1" applyAlignment="1">
      <alignment horizontal="right" vertical="center"/>
    </xf>
    <xf numFmtId="164" fontId="17" fillId="0" borderId="29" xfId="0" applyFont="1" applyFill="1" applyBorder="1" applyAlignment="1">
      <alignment vertical="center"/>
    </xf>
    <xf numFmtId="164" fontId="18" fillId="2" borderId="37" xfId="0" applyFont="1" applyFill="1" applyBorder="1" applyAlignment="1">
      <alignment horizontal="center" vertical="center" wrapText="1"/>
    </xf>
    <xf numFmtId="164" fontId="21" fillId="5" borderId="43" xfId="0" applyFont="1" applyFill="1" applyBorder="1" applyAlignment="1">
      <alignment horizontal="center" vertical="center" wrapText="1"/>
    </xf>
    <xf numFmtId="164" fontId="18" fillId="2" borderId="45" xfId="0" applyFont="1" applyFill="1" applyBorder="1" applyAlignment="1">
      <alignment horizontal="center" vertical="center"/>
    </xf>
    <xf numFmtId="164" fontId="18" fillId="2" borderId="40" xfId="0" applyFont="1" applyFill="1" applyBorder="1" applyAlignment="1">
      <alignment horizontal="center" vertical="center"/>
    </xf>
    <xf numFmtId="164" fontId="18" fillId="2" borderId="15" xfId="0" applyFont="1" applyFill="1" applyBorder="1" applyAlignment="1">
      <alignment horizontal="center" vertical="center"/>
    </xf>
    <xf numFmtId="164" fontId="22" fillId="0" borderId="34" xfId="0" applyFont="1" applyBorder="1" applyAlignment="1">
      <alignment horizontal="center" vertical="center" wrapText="1"/>
    </xf>
    <xf numFmtId="164" fontId="0" fillId="5" borderId="17" xfId="0" applyNumberFormat="1" applyFill="1" applyBorder="1" applyAlignment="1">
      <alignment horizontal="center" vertical="center"/>
    </xf>
    <xf numFmtId="164" fontId="0" fillId="5" borderId="36" xfId="0" applyNumberFormat="1" applyFill="1" applyBorder="1" applyAlignment="1">
      <alignment horizontal="center" vertical="center"/>
    </xf>
    <xf numFmtId="164" fontId="0" fillId="0" borderId="46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18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17" fillId="2" borderId="8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vertical="center"/>
    </xf>
    <xf numFmtId="164" fontId="17" fillId="0" borderId="29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center" vertical="center"/>
    </xf>
    <xf numFmtId="164" fontId="17" fillId="2" borderId="34" xfId="0" applyFont="1" applyFill="1" applyBorder="1" applyAlignment="1">
      <alignment horizontal="center" vertical="center"/>
    </xf>
    <xf numFmtId="164" fontId="17" fillId="2" borderId="36" xfId="0" applyFont="1" applyFill="1" applyBorder="1" applyAlignment="1">
      <alignment horizontal="center" vertical="center"/>
    </xf>
    <xf numFmtId="164" fontId="23" fillId="0" borderId="34" xfId="0" applyFont="1" applyBorder="1" applyAlignment="1">
      <alignment horizontal="center" vertical="center"/>
    </xf>
    <xf numFmtId="164" fontId="0" fillId="0" borderId="31" xfId="0" applyFill="1" applyBorder="1" applyAlignment="1">
      <alignment/>
    </xf>
    <xf numFmtId="169" fontId="19" fillId="5" borderId="37" xfId="0" applyNumberFormat="1" applyFont="1" applyFill="1" applyBorder="1" applyAlignment="1">
      <alignment horizontal="center" vertical="center"/>
    </xf>
    <xf numFmtId="169" fontId="19" fillId="5" borderId="43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164" fontId="24" fillId="2" borderId="37" xfId="0" applyFont="1" applyFill="1" applyBorder="1" applyAlignment="1">
      <alignment horizontal="center" vertical="center"/>
    </xf>
    <xf numFmtId="164" fontId="0" fillId="2" borderId="42" xfId="0" applyNumberFormat="1" applyFill="1" applyBorder="1" applyAlignment="1">
      <alignment horizontal="center" vertical="center"/>
    </xf>
    <xf numFmtId="164" fontId="0" fillId="2" borderId="43" xfId="0" applyNumberFormat="1" applyFill="1" applyBorder="1" applyAlignment="1">
      <alignment horizontal="center" vertical="center"/>
    </xf>
    <xf numFmtId="164" fontId="24" fillId="0" borderId="46" xfId="0" applyFont="1" applyFill="1" applyBorder="1" applyAlignment="1">
      <alignment horizontal="right" vertical="center"/>
    </xf>
    <xf numFmtId="164" fontId="0" fillId="0" borderId="46" xfId="0" applyNumberForma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center" vertical="center"/>
    </xf>
    <xf numFmtId="164" fontId="17" fillId="2" borderId="47" xfId="0" applyFont="1" applyFill="1" applyBorder="1" applyAlignment="1">
      <alignment horizontal="center" vertical="center"/>
    </xf>
    <xf numFmtId="164" fontId="21" fillId="5" borderId="25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/>
    </xf>
    <xf numFmtId="164" fontId="24" fillId="0" borderId="0" xfId="0" applyFont="1" applyBorder="1" applyAlignment="1">
      <alignment horizontal="right" vertical="center"/>
    </xf>
    <xf numFmtId="164" fontId="17" fillId="5" borderId="25" xfId="0" applyFont="1" applyFill="1" applyBorder="1" applyAlignment="1">
      <alignment horizontal="center" vertical="center" wrapText="1"/>
    </xf>
    <xf numFmtId="164" fontId="18" fillId="2" borderId="48" xfId="0" applyFont="1" applyFill="1" applyBorder="1" applyAlignment="1">
      <alignment horizontal="center" vertical="center" wrapText="1"/>
    </xf>
    <xf numFmtId="164" fontId="18" fillId="2" borderId="17" xfId="0" applyFont="1" applyFill="1" applyBorder="1" applyAlignment="1">
      <alignment horizontal="center" vertical="center" wrapText="1"/>
    </xf>
    <xf numFmtId="164" fontId="18" fillId="2" borderId="36" xfId="0" applyNumberFormat="1" applyFont="1" applyFill="1" applyBorder="1" applyAlignment="1">
      <alignment horizontal="center" vertical="center"/>
    </xf>
    <xf numFmtId="164" fontId="18" fillId="5" borderId="37" xfId="0" applyFont="1" applyFill="1" applyBorder="1" applyAlignment="1">
      <alignment horizontal="center" vertical="center"/>
    </xf>
    <xf numFmtId="164" fontId="18" fillId="5" borderId="42" xfId="0" applyFont="1" applyFill="1" applyBorder="1" applyAlignment="1">
      <alignment horizontal="center" vertical="center"/>
    </xf>
    <xf numFmtId="164" fontId="16" fillId="5" borderId="42" xfId="0" applyFont="1" applyFill="1" applyBorder="1" applyAlignment="1">
      <alignment horizontal="center" vertical="center"/>
    </xf>
    <xf numFmtId="164" fontId="0" fillId="5" borderId="43" xfId="0" applyNumberForma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20" fillId="2" borderId="34" xfId="0" applyFont="1" applyFill="1" applyBorder="1" applyAlignment="1">
      <alignment horizontal="center" vertical="center"/>
    </xf>
    <xf numFmtId="164" fontId="20" fillId="2" borderId="17" xfId="0" applyFont="1" applyFill="1" applyBorder="1" applyAlignment="1">
      <alignment horizontal="center" vertical="center"/>
    </xf>
    <xf numFmtId="164" fontId="20" fillId="2" borderId="17" xfId="0" applyFont="1" applyFill="1" applyBorder="1" applyAlignment="1">
      <alignment horizontal="center" vertical="center" wrapText="1"/>
    </xf>
    <xf numFmtId="164" fontId="20" fillId="0" borderId="16" xfId="0" applyFont="1" applyBorder="1" applyAlignment="1">
      <alignment/>
    </xf>
    <xf numFmtId="164" fontId="20" fillId="0" borderId="31" xfId="0" applyFont="1" applyBorder="1" applyAlignment="1">
      <alignment/>
    </xf>
    <xf numFmtId="164" fontId="19" fillId="0" borderId="0" xfId="0" applyFont="1" applyAlignment="1">
      <alignment/>
    </xf>
    <xf numFmtId="164" fontId="20" fillId="0" borderId="34" xfId="0" applyFont="1" applyFill="1" applyBorder="1" applyAlignment="1">
      <alignment horizontal="center" vertical="center"/>
    </xf>
    <xf numFmtId="164" fontId="25" fillId="5" borderId="17" xfId="0" applyFont="1" applyFill="1" applyBorder="1" applyAlignment="1">
      <alignment horizontal="center" vertical="center" wrapText="1"/>
    </xf>
    <xf numFmtId="164" fontId="21" fillId="5" borderId="17" xfId="0" applyFont="1" applyFill="1" applyBorder="1" applyAlignment="1">
      <alignment horizontal="center" vertical="center"/>
    </xf>
    <xf numFmtId="164" fontId="19" fillId="5" borderId="17" xfId="0" applyFont="1" applyFill="1" applyBorder="1" applyAlignment="1">
      <alignment horizontal="center" vertical="center" wrapText="1"/>
    </xf>
    <xf numFmtId="164" fontId="26" fillId="5" borderId="17" xfId="0" applyFont="1" applyFill="1" applyBorder="1" applyAlignment="1">
      <alignment horizontal="center" vertical="center"/>
    </xf>
    <xf numFmtId="164" fontId="20" fillId="5" borderId="17" xfId="0" applyFont="1" applyFill="1" applyBorder="1" applyAlignment="1">
      <alignment horizontal="center" vertical="center"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21" fillId="5" borderId="17" xfId="0" applyFont="1" applyFill="1" applyBorder="1" applyAlignment="1">
      <alignment horizontal="center" vertical="center" wrapText="1"/>
    </xf>
    <xf numFmtId="164" fontId="20" fillId="0" borderId="49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28" xfId="0" applyFont="1" applyFill="1" applyBorder="1" applyAlignment="1">
      <alignment horizontal="center" vertical="center"/>
    </xf>
    <xf numFmtId="164" fontId="20" fillId="0" borderId="28" xfId="0" applyFont="1" applyFill="1" applyBorder="1" applyAlignment="1">
      <alignment horizontal="center" vertical="center"/>
    </xf>
    <xf numFmtId="164" fontId="20" fillId="0" borderId="45" xfId="0" applyFont="1" applyBorder="1" applyAlignment="1">
      <alignment horizontal="center" vertical="center"/>
    </xf>
    <xf numFmtId="164" fontId="20" fillId="0" borderId="40" xfId="0" applyFont="1" applyBorder="1" applyAlignment="1">
      <alignment horizontal="center" vertical="center"/>
    </xf>
    <xf numFmtId="164" fontId="27" fillId="0" borderId="40" xfId="0" applyFont="1" applyFill="1" applyBorder="1" applyAlignment="1">
      <alignment horizontal="center" vertical="center" wrapText="1"/>
    </xf>
    <xf numFmtId="164" fontId="27" fillId="0" borderId="40" xfId="0" applyFont="1" applyBorder="1" applyAlignment="1">
      <alignment horizontal="center"/>
    </xf>
    <xf numFmtId="164" fontId="27" fillId="0" borderId="40" xfId="0" applyFont="1" applyBorder="1" applyAlignment="1">
      <alignment/>
    </xf>
    <xf numFmtId="164" fontId="26" fillId="0" borderId="40" xfId="0" applyFont="1" applyFill="1" applyBorder="1" applyAlignment="1">
      <alignment horizontal="center" vertical="center"/>
    </xf>
    <xf numFmtId="164" fontId="20" fillId="0" borderId="40" xfId="0" applyFont="1" applyFill="1" applyBorder="1" applyAlignment="1">
      <alignment horizontal="center" vertical="center"/>
    </xf>
    <xf numFmtId="164" fontId="20" fillId="0" borderId="41" xfId="0" applyFont="1" applyFill="1" applyBorder="1" applyAlignment="1">
      <alignment horizontal="center" vertical="center"/>
    </xf>
    <xf numFmtId="164" fontId="17" fillId="2" borderId="48" xfId="0" applyFont="1" applyFill="1" applyBorder="1" applyAlignment="1">
      <alignment horizontal="center" vertical="center"/>
    </xf>
    <xf numFmtId="164" fontId="20" fillId="0" borderId="48" xfId="0" applyFont="1" applyFill="1" applyBorder="1" applyAlignment="1">
      <alignment horizontal="left" vertical="center"/>
    </xf>
    <xf numFmtId="164" fontId="29" fillId="0" borderId="36" xfId="0" applyFont="1" applyFill="1" applyBorder="1" applyAlignment="1">
      <alignment horizontal="left" vertical="center" wrapText="1"/>
    </xf>
    <xf numFmtId="164" fontId="25" fillId="0" borderId="0" xfId="0" applyFont="1" applyAlignment="1">
      <alignment/>
    </xf>
    <xf numFmtId="166" fontId="21" fillId="0" borderId="20" xfId="0" applyNumberFormat="1" applyFont="1" applyFill="1" applyBorder="1" applyAlignment="1">
      <alignment horizontal="left" vertical="center"/>
    </xf>
    <xf numFmtId="166" fontId="21" fillId="0" borderId="50" xfId="0" applyNumberFormat="1" applyFont="1" applyFill="1" applyBorder="1" applyAlignment="1">
      <alignment horizontal="right" vertical="center"/>
    </xf>
    <xf numFmtId="164" fontId="21" fillId="0" borderId="51" xfId="0" applyFont="1" applyFill="1" applyBorder="1" applyAlignment="1">
      <alignment horizontal="left" vertical="center" wrapText="1"/>
    </xf>
    <xf numFmtId="164" fontId="21" fillId="0" borderId="28" xfId="0" applyFont="1" applyFill="1" applyBorder="1" applyAlignment="1">
      <alignment vertical="center" wrapText="1"/>
    </xf>
    <xf numFmtId="164" fontId="21" fillId="0" borderId="38" xfId="0" applyFont="1" applyFill="1" applyBorder="1" applyAlignment="1">
      <alignment horizontal="left" vertical="center" wrapText="1"/>
    </xf>
    <xf numFmtId="164" fontId="21" fillId="0" borderId="30" xfId="0" applyFont="1" applyFill="1" applyBorder="1" applyAlignment="1">
      <alignment vertical="center" wrapText="1"/>
    </xf>
    <xf numFmtId="164" fontId="30" fillId="0" borderId="0" xfId="0" applyFont="1" applyAlignment="1">
      <alignment/>
    </xf>
    <xf numFmtId="164" fontId="0" fillId="5" borderId="0" xfId="0" applyFill="1" applyBorder="1" applyAlignment="1">
      <alignment horizontal="center" wrapText="1"/>
    </xf>
    <xf numFmtId="164" fontId="0" fillId="0" borderId="0" xfId="0" applyAlignment="1">
      <alignment wrapText="1"/>
    </xf>
    <xf numFmtId="164" fontId="18" fillId="0" borderId="30" xfId="0" applyFont="1" applyFill="1" applyBorder="1" applyAlignment="1">
      <alignment horizontal="center" vertical="center"/>
    </xf>
    <xf numFmtId="168" fontId="0" fillId="5" borderId="36" xfId="0" applyNumberFormat="1" applyFont="1" applyFill="1" applyBorder="1" applyAlignment="1">
      <alignment horizontal="center" vertical="center"/>
    </xf>
    <xf numFmtId="168" fontId="0" fillId="5" borderId="43" xfId="0" applyNumberFormat="1" applyFont="1" applyFill="1" applyBorder="1" applyAlignment="1">
      <alignment horizontal="center" vertical="center"/>
    </xf>
    <xf numFmtId="164" fontId="21" fillId="0" borderId="38" xfId="0" applyFont="1" applyFill="1" applyBorder="1" applyAlignment="1">
      <alignment horizontal="right" vertical="center" wrapText="1"/>
    </xf>
    <xf numFmtId="164" fontId="25" fillId="5" borderId="25" xfId="0" applyFont="1" applyFill="1" applyBorder="1" applyAlignment="1">
      <alignment horizontal="center" vertical="center" wrapText="1"/>
    </xf>
    <xf numFmtId="164" fontId="1" fillId="0" borderId="0" xfId="21">
      <alignment/>
      <protection/>
    </xf>
    <xf numFmtId="164" fontId="31" fillId="2" borderId="25" xfId="21" applyFont="1" applyFill="1" applyBorder="1" applyAlignment="1" applyProtection="1">
      <alignment horizontal="center" vertical="center" wrapText="1"/>
      <protection locked="0"/>
    </xf>
    <xf numFmtId="164" fontId="32" fillId="0" borderId="0" xfId="21" applyFont="1" applyBorder="1" applyAlignment="1">
      <alignment horizontal="center" vertical="center"/>
      <protection/>
    </xf>
    <xf numFmtId="164" fontId="20" fillId="0" borderId="0" xfId="21" applyFont="1" applyFill="1" applyBorder="1" applyAlignment="1">
      <alignment horizontal="center" vertical="center" wrapText="1"/>
      <protection/>
    </xf>
    <xf numFmtId="170" fontId="33" fillId="0" borderId="0" xfId="20" applyNumberFormat="1" applyFont="1" applyFill="1" applyBorder="1" applyAlignment="1" applyProtection="1">
      <alignment horizontal="center" vertical="center"/>
      <protection/>
    </xf>
    <xf numFmtId="164" fontId="32" fillId="3" borderId="25" xfId="21" applyFont="1" applyFill="1" applyBorder="1" applyAlignment="1">
      <alignment horizontal="center" vertical="center"/>
      <protection/>
    </xf>
    <xf numFmtId="164" fontId="20" fillId="3" borderId="25" xfId="21" applyFont="1" applyFill="1" applyBorder="1" applyAlignment="1">
      <alignment horizontal="center" vertical="center" wrapText="1"/>
      <protection/>
    </xf>
    <xf numFmtId="170" fontId="33" fillId="3" borderId="25" xfId="20" applyNumberFormat="1" applyFont="1" applyFill="1" applyBorder="1" applyAlignment="1" applyProtection="1">
      <alignment horizontal="center" vertical="center"/>
      <protection/>
    </xf>
    <xf numFmtId="170" fontId="33" fillId="3" borderId="6" xfId="20" applyNumberFormat="1" applyFont="1" applyFill="1" applyBorder="1" applyAlignment="1" applyProtection="1">
      <alignment horizontal="center" vertical="center"/>
      <protection/>
    </xf>
    <xf numFmtId="170" fontId="33" fillId="0" borderId="0" xfId="20" applyNumberFormat="1" applyFont="1" applyFill="1" applyBorder="1" applyAlignment="1" applyProtection="1">
      <alignment horizontal="center"/>
      <protection/>
    </xf>
    <xf numFmtId="170" fontId="33" fillId="2" borderId="25" xfId="20" applyNumberFormat="1" applyFont="1" applyFill="1" applyBorder="1" applyAlignment="1" applyProtection="1">
      <alignment horizontal="center" vertical="center" wrapText="1"/>
      <protection/>
    </xf>
    <xf numFmtId="164" fontId="1" fillId="2" borderId="23" xfId="21" applyFont="1" applyFill="1" applyBorder="1" applyAlignment="1">
      <alignment horizontal="center" vertical="center"/>
      <protection/>
    </xf>
    <xf numFmtId="164" fontId="1" fillId="2" borderId="10" xfId="21" applyFont="1" applyFill="1" applyBorder="1" applyAlignment="1">
      <alignment horizontal="center" vertical="center"/>
      <protection/>
    </xf>
    <xf numFmtId="164" fontId="33" fillId="2" borderId="25" xfId="21" applyFont="1" applyFill="1" applyBorder="1" applyAlignment="1">
      <alignment horizontal="center" vertical="center" wrapText="1"/>
      <protection/>
    </xf>
    <xf numFmtId="164" fontId="33" fillId="2" borderId="25" xfId="21" applyFont="1" applyFill="1" applyBorder="1" applyAlignment="1">
      <alignment horizontal="center" vertical="center"/>
      <protection/>
    </xf>
    <xf numFmtId="165" fontId="1" fillId="0" borderId="0" xfId="20" applyFont="1" applyFill="1" applyBorder="1" applyAlignment="1" applyProtection="1">
      <alignment/>
      <protection/>
    </xf>
    <xf numFmtId="164" fontId="1" fillId="0" borderId="0" xfId="21" applyBorder="1">
      <alignment/>
      <protection/>
    </xf>
    <xf numFmtId="164" fontId="1" fillId="0" borderId="0" xfId="21" applyBorder="1" applyAlignment="1">
      <alignment horizontal="center"/>
      <protection/>
    </xf>
    <xf numFmtId="165" fontId="34" fillId="3" borderId="8" xfId="20" applyFont="1" applyFill="1" applyBorder="1" applyAlignment="1" applyProtection="1">
      <alignment/>
      <protection/>
    </xf>
    <xf numFmtId="165" fontId="1" fillId="0" borderId="52" xfId="20" applyFont="1" applyFill="1" applyBorder="1" applyAlignment="1" applyProtection="1">
      <alignment horizontal="center" vertical="center"/>
      <protection/>
    </xf>
    <xf numFmtId="164" fontId="1" fillId="4" borderId="8" xfId="21" applyNumberFormat="1" applyFill="1" applyBorder="1" applyAlignment="1">
      <alignment horizontal="center" vertical="center"/>
      <protection/>
    </xf>
    <xf numFmtId="164" fontId="1" fillId="2" borderId="53" xfId="21" applyNumberFormat="1" applyFill="1" applyBorder="1" applyAlignment="1">
      <alignment horizontal="center" vertical="center"/>
      <protection/>
    </xf>
    <xf numFmtId="164" fontId="1" fillId="4" borderId="1" xfId="21" applyNumberFormat="1" applyFont="1" applyFill="1" applyBorder="1" applyAlignment="1">
      <alignment horizontal="center" vertical="center"/>
      <protection/>
    </xf>
    <xf numFmtId="164" fontId="1" fillId="2" borderId="54" xfId="21" applyNumberFormat="1" applyFill="1" applyBorder="1" applyAlignment="1">
      <alignment horizontal="center" vertical="center"/>
      <protection/>
    </xf>
    <xf numFmtId="164" fontId="1" fillId="2" borderId="32" xfId="21" applyNumberFormat="1" applyFill="1" applyBorder="1" applyAlignment="1">
      <alignment horizontal="center" vertical="center"/>
      <protection/>
    </xf>
    <xf numFmtId="164" fontId="1" fillId="2" borderId="55" xfId="21" applyNumberFormat="1" applyFill="1" applyBorder="1" applyAlignment="1">
      <alignment horizontal="center" vertical="center"/>
      <protection/>
    </xf>
    <xf numFmtId="164" fontId="1" fillId="2" borderId="52" xfId="21" applyNumberFormat="1" applyFill="1" applyBorder="1" applyAlignment="1">
      <alignment horizontal="center" vertical="center"/>
      <protection/>
    </xf>
    <xf numFmtId="164" fontId="1" fillId="4" borderId="54" xfId="21" applyNumberFormat="1" applyFont="1" applyFill="1" applyBorder="1" applyAlignment="1">
      <alignment horizontal="center" vertical="center"/>
      <protection/>
    </xf>
    <xf numFmtId="164" fontId="35" fillId="4" borderId="32" xfId="21" applyFont="1" applyFill="1" applyBorder="1" applyAlignment="1">
      <alignment horizontal="left" vertical="center"/>
      <protection/>
    </xf>
    <xf numFmtId="164" fontId="1" fillId="4" borderId="13" xfId="21" applyNumberFormat="1" applyFont="1" applyFill="1" applyBorder="1" applyAlignment="1">
      <alignment horizontal="center" vertical="center"/>
      <protection/>
    </xf>
    <xf numFmtId="164" fontId="1" fillId="4" borderId="33" xfId="21" applyNumberFormat="1" applyFont="1" applyFill="1" applyBorder="1" applyAlignment="1">
      <alignment horizontal="center" vertical="center"/>
      <protection/>
    </xf>
    <xf numFmtId="165" fontId="1" fillId="0" borderId="9" xfId="20" applyFont="1" applyFill="1" applyBorder="1" applyAlignment="1" applyProtection="1">
      <alignment horizontal="left" vertical="center" wrapText="1"/>
      <protection/>
    </xf>
    <xf numFmtId="165" fontId="1" fillId="0" borderId="24" xfId="20" applyFont="1" applyFill="1" applyBorder="1" applyAlignment="1" applyProtection="1">
      <alignment horizontal="center" vertical="center" wrapText="1"/>
      <protection/>
    </xf>
    <xf numFmtId="166" fontId="36" fillId="4" borderId="56" xfId="21" applyNumberFormat="1" applyFont="1" applyFill="1" applyBorder="1" applyAlignment="1">
      <alignment horizontal="center" vertical="center"/>
      <protection/>
    </xf>
    <xf numFmtId="166" fontId="36" fillId="2" borderId="57" xfId="21" applyNumberFormat="1" applyFont="1" applyFill="1" applyBorder="1" applyAlignment="1">
      <alignment horizontal="center" vertical="center"/>
      <protection/>
    </xf>
    <xf numFmtId="166" fontId="1" fillId="4" borderId="58" xfId="21" applyNumberFormat="1" applyFont="1" applyFill="1" applyBorder="1" applyAlignment="1">
      <alignment horizontal="center" vertical="center"/>
      <protection/>
    </xf>
    <xf numFmtId="166" fontId="1" fillId="0" borderId="48" xfId="21" applyNumberFormat="1" applyFill="1" applyBorder="1" applyAlignment="1">
      <alignment horizontal="center" vertical="center"/>
      <protection/>
    </xf>
    <xf numFmtId="166" fontId="1" fillId="0" borderId="34" xfId="21" applyNumberFormat="1" applyFill="1" applyBorder="1" applyAlignment="1">
      <alignment horizontal="center" vertical="center"/>
      <protection/>
    </xf>
    <xf numFmtId="166" fontId="1" fillId="0" borderId="3" xfId="21" applyNumberFormat="1" applyFill="1" applyBorder="1" applyAlignment="1">
      <alignment horizontal="center" vertical="center"/>
      <protection/>
    </xf>
    <xf numFmtId="166" fontId="1" fillId="0" borderId="24" xfId="21" applyNumberFormat="1" applyFill="1" applyBorder="1" applyAlignment="1">
      <alignment horizontal="center" vertical="center"/>
      <protection/>
    </xf>
    <xf numFmtId="166" fontId="1" fillId="4" borderId="48" xfId="21" applyNumberFormat="1" applyFont="1" applyFill="1" applyBorder="1" applyAlignment="1">
      <alignment horizontal="center" vertical="center"/>
      <protection/>
    </xf>
    <xf numFmtId="164" fontId="35" fillId="4" borderId="34" xfId="21" applyFont="1" applyFill="1" applyBorder="1" applyAlignment="1">
      <alignment horizontal="left" vertical="center"/>
      <protection/>
    </xf>
    <xf numFmtId="164" fontId="1" fillId="4" borderId="17" xfId="21" applyNumberFormat="1" applyFont="1" applyFill="1" applyBorder="1" applyAlignment="1">
      <alignment horizontal="center" vertical="center"/>
      <protection/>
    </xf>
    <xf numFmtId="164" fontId="1" fillId="4" borderId="36" xfId="21" applyNumberFormat="1" applyFont="1" applyFill="1" applyBorder="1" applyAlignment="1">
      <alignment horizontal="center" vertical="center"/>
      <protection/>
    </xf>
    <xf numFmtId="165" fontId="1" fillId="0" borderId="59" xfId="20" applyFont="1" applyFill="1" applyBorder="1" applyAlignment="1" applyProtection="1">
      <alignment horizontal="center" vertical="center" wrapText="1"/>
      <protection/>
    </xf>
    <xf numFmtId="164" fontId="34" fillId="4" borderId="9" xfId="21" applyNumberFormat="1" applyFont="1" applyFill="1" applyBorder="1" applyAlignment="1">
      <alignment horizontal="center" vertical="center"/>
      <protection/>
    </xf>
    <xf numFmtId="164" fontId="34" fillId="0" borderId="37" xfId="21" applyNumberFormat="1" applyFont="1" applyFill="1" applyBorder="1" applyAlignment="1">
      <alignment horizontal="center" vertical="center"/>
      <protection/>
    </xf>
    <xf numFmtId="164" fontId="34" fillId="0" borderId="59" xfId="21" applyNumberFormat="1" applyFont="1" applyFill="1" applyBorder="1" applyAlignment="1">
      <alignment horizontal="center" vertical="center"/>
      <protection/>
    </xf>
    <xf numFmtId="164" fontId="34" fillId="0" borderId="42" xfId="21" applyNumberFormat="1" applyFont="1" applyFill="1" applyBorder="1" applyAlignment="1">
      <alignment horizontal="center" vertical="center"/>
      <protection/>
    </xf>
    <xf numFmtId="164" fontId="34" fillId="0" borderId="50" xfId="21" applyNumberFormat="1" applyFont="1" applyFill="1" applyBorder="1" applyAlignment="1">
      <alignment horizontal="center" vertical="center"/>
      <protection/>
    </xf>
    <xf numFmtId="164" fontId="33" fillId="4" borderId="9" xfId="21" applyNumberFormat="1" applyFont="1" applyFill="1" applyBorder="1" applyAlignment="1">
      <alignment horizontal="center" vertical="center"/>
      <protection/>
    </xf>
    <xf numFmtId="164" fontId="34" fillId="0" borderId="20" xfId="21" applyNumberFormat="1" applyFont="1" applyFill="1" applyBorder="1" applyAlignment="1">
      <alignment horizontal="center" vertical="center"/>
      <protection/>
    </xf>
    <xf numFmtId="171" fontId="33" fillId="4" borderId="20" xfId="21" applyNumberFormat="1" applyFont="1" applyFill="1" applyBorder="1" applyAlignment="1">
      <alignment horizontal="center" vertical="center"/>
      <protection/>
    </xf>
    <xf numFmtId="171" fontId="37" fillId="4" borderId="34" xfId="21" applyNumberFormat="1" applyFont="1" applyFill="1" applyBorder="1" applyAlignment="1">
      <alignment horizontal="left" vertical="center"/>
      <protection/>
    </xf>
    <xf numFmtId="171" fontId="1" fillId="4" borderId="60" xfId="21" applyNumberFormat="1" applyFont="1" applyFill="1" applyBorder="1" applyAlignment="1">
      <alignment horizontal="center" vertical="center"/>
      <protection/>
    </xf>
    <xf numFmtId="165" fontId="34" fillId="0" borderId="0" xfId="20" applyFont="1" applyFill="1" applyBorder="1" applyAlignment="1" applyProtection="1">
      <alignment horizontal="center"/>
      <protection/>
    </xf>
    <xf numFmtId="165" fontId="1" fillId="0" borderId="0" xfId="20" applyFont="1" applyFill="1" applyBorder="1" applyAlignment="1" applyProtection="1">
      <alignment horizontal="center"/>
      <protection/>
    </xf>
    <xf numFmtId="164" fontId="34" fillId="0" borderId="0" xfId="21" applyFont="1" applyFill="1" applyBorder="1" applyAlignment="1">
      <alignment horizontal="center"/>
      <protection/>
    </xf>
    <xf numFmtId="164" fontId="33" fillId="0" borderId="0" xfId="21" applyFont="1" applyFill="1" applyBorder="1" applyAlignment="1">
      <alignment horizontal="center"/>
      <protection/>
    </xf>
    <xf numFmtId="171" fontId="0" fillId="4" borderId="20" xfId="21" applyNumberFormat="1" applyFont="1" applyFill="1" applyBorder="1" applyAlignment="1">
      <alignment horizontal="center" vertical="center"/>
      <protection/>
    </xf>
    <xf numFmtId="171" fontId="33" fillId="4" borderId="25" xfId="21" applyNumberFormat="1" applyFont="1" applyFill="1" applyBorder="1" applyAlignment="1">
      <alignment horizontal="center" vertical="center"/>
      <protection/>
    </xf>
    <xf numFmtId="164" fontId="1" fillId="0" borderId="0" xfId="21" applyFill="1">
      <alignment/>
      <protection/>
    </xf>
    <xf numFmtId="164" fontId="1" fillId="0" borderId="0" xfId="21" applyFill="1" applyAlignment="1">
      <alignment horizontal="center"/>
      <protection/>
    </xf>
    <xf numFmtId="164" fontId="1" fillId="0" borderId="0" xfId="21" applyFont="1" applyBorder="1">
      <alignment/>
      <protection/>
    </xf>
    <xf numFmtId="164" fontId="1" fillId="0" borderId="0" xfId="21" applyFont="1" applyBorder="1" applyAlignment="1">
      <alignment horizontal="center"/>
      <protection/>
    </xf>
    <xf numFmtId="172" fontId="1" fillId="0" borderId="0" xfId="21" applyNumberFormat="1" applyFont="1" applyBorder="1" applyAlignment="1">
      <alignment horizontal="center"/>
      <protection/>
    </xf>
    <xf numFmtId="171" fontId="0" fillId="0" borderId="0" xfId="21" applyNumberFormat="1" applyFont="1" applyBorder="1">
      <alignment/>
      <protection/>
    </xf>
    <xf numFmtId="171" fontId="0" fillId="0" borderId="0" xfId="21" applyNumberFormat="1" applyFont="1" applyBorder="1" applyAlignment="1">
      <alignment horizontal="center"/>
      <protection/>
    </xf>
    <xf numFmtId="172" fontId="0" fillId="0" borderId="0" xfId="21" applyNumberFormat="1" applyFont="1" applyBorder="1" applyAlignment="1">
      <alignment horizontal="center"/>
      <protection/>
    </xf>
    <xf numFmtId="171" fontId="33" fillId="0" borderId="0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2" xfId="20"/>
    <cellStyle name="Normale 2" xfId="21"/>
  </cellStyles>
  <dxfs count="3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workbookViewId="0" topLeftCell="B22">
      <selection activeCell="E13" sqref="E13"/>
    </sheetView>
  </sheetViews>
  <sheetFormatPr defaultColWidth="9.140625" defaultRowHeight="12.75"/>
  <cols>
    <col min="1" max="1" width="1.57421875" style="1" customWidth="1"/>
    <col min="2" max="2" width="9.140625" style="2" customWidth="1"/>
    <col min="3" max="3" width="31.421875" style="3" customWidth="1"/>
    <col min="4" max="4" width="5.00390625" style="3" customWidth="1"/>
    <col min="5" max="5" width="73.57421875" style="3" customWidth="1"/>
    <col min="6" max="6" width="12.421875" style="4" customWidth="1"/>
    <col min="7" max="7" width="26.28125" style="2" customWidth="1"/>
    <col min="8" max="8" width="15.8515625" style="2" customWidth="1"/>
    <col min="9" max="9" width="2.421875" style="1" customWidth="1"/>
    <col min="10" max="16384" width="8.8515625" style="1" customWidth="1"/>
  </cols>
  <sheetData>
    <row r="1" ht="8.25" customHeight="1"/>
    <row r="2" spans="2:8" ht="24.75" customHeight="1">
      <c r="B2" s="5" t="s">
        <v>0</v>
      </c>
      <c r="C2" s="5"/>
      <c r="D2" s="6"/>
      <c r="E2" s="7" t="s">
        <v>1</v>
      </c>
      <c r="F2" s="8" t="s">
        <v>2</v>
      </c>
      <c r="G2" s="8"/>
      <c r="H2" s="9" t="s">
        <v>3</v>
      </c>
    </row>
    <row r="3" spans="2:13" ht="24.75" customHeight="1">
      <c r="B3" s="10" t="s">
        <v>4</v>
      </c>
      <c r="C3" s="11"/>
      <c r="D3" s="12"/>
      <c r="E3" s="7" t="s">
        <v>5</v>
      </c>
      <c r="F3" s="13"/>
      <c r="G3" s="13"/>
      <c r="H3" s="14"/>
      <c r="J3" s="15" t="s">
        <v>6</v>
      </c>
      <c r="K3" s="15"/>
      <c r="L3" s="15"/>
      <c r="M3" s="15"/>
    </row>
    <row r="4" spans="2:13" ht="24.75" customHeight="1">
      <c r="B4" s="10" t="s">
        <v>7</v>
      </c>
      <c r="C4" s="11"/>
      <c r="D4" s="12"/>
      <c r="E4" s="7"/>
      <c r="F4" s="14"/>
      <c r="G4" s="14"/>
      <c r="H4" s="14"/>
      <c r="J4" s="16" t="s">
        <v>8</v>
      </c>
      <c r="K4" s="16"/>
      <c r="L4" s="16"/>
      <c r="M4" s="16"/>
    </row>
    <row r="5" spans="2:13" ht="24.75" customHeight="1">
      <c r="B5" s="10" t="s">
        <v>9</v>
      </c>
      <c r="C5" s="11"/>
      <c r="D5" s="12"/>
      <c r="E5" s="17">
        <v>2021</v>
      </c>
      <c r="F5" s="2"/>
      <c r="J5" s="16"/>
      <c r="K5" s="16"/>
      <c r="L5" s="16"/>
      <c r="M5" s="16"/>
    </row>
    <row r="6" spans="2:13" ht="25.5" customHeight="1">
      <c r="B6" s="18"/>
      <c r="C6" s="18"/>
      <c r="D6" s="18"/>
      <c r="E6" s="18"/>
      <c r="F6" s="2"/>
      <c r="G6" s="1"/>
      <c r="J6" s="16"/>
      <c r="K6" s="16"/>
      <c r="L6" s="16"/>
      <c r="M6" s="16"/>
    </row>
    <row r="7" spans="2:8" ht="50.25" customHeight="1">
      <c r="B7" s="19" t="s">
        <v>10</v>
      </c>
      <c r="C7" s="20" t="s">
        <v>11</v>
      </c>
      <c r="D7" s="20"/>
      <c r="E7" s="21" t="s">
        <v>12</v>
      </c>
      <c r="F7" s="22" t="s">
        <v>13</v>
      </c>
      <c r="G7" s="22" t="s">
        <v>14</v>
      </c>
      <c r="H7" s="23" t="s">
        <v>15</v>
      </c>
    </row>
    <row r="8" spans="2:8" ht="76.5" customHeight="1">
      <c r="B8" s="24" t="s">
        <v>16</v>
      </c>
      <c r="C8" s="25" t="s">
        <v>17</v>
      </c>
      <c r="D8" s="25"/>
      <c r="E8" s="26" t="s">
        <v>18</v>
      </c>
      <c r="F8" s="27">
        <v>10</v>
      </c>
      <c r="G8" s="28">
        <v>1</v>
      </c>
      <c r="H8" s="29">
        <f>F8*G8</f>
        <v>10</v>
      </c>
    </row>
    <row r="9" spans="2:8" ht="25.5" customHeight="1">
      <c r="B9" s="24"/>
      <c r="C9" s="30"/>
      <c r="D9" s="31" t="s">
        <v>19</v>
      </c>
      <c r="E9" s="32"/>
      <c r="F9" s="32"/>
      <c r="G9" s="32"/>
      <c r="H9" s="32"/>
    </row>
    <row r="10" spans="2:8" ht="95.25" customHeight="1">
      <c r="B10" s="24"/>
      <c r="C10" s="33" t="s">
        <v>20</v>
      </c>
      <c r="D10" s="34">
        <v>1</v>
      </c>
      <c r="E10" s="35" t="s">
        <v>21</v>
      </c>
      <c r="F10" s="27">
        <v>20</v>
      </c>
      <c r="G10" s="28">
        <v>1</v>
      </c>
      <c r="H10" s="29">
        <f aca="true" t="shared" si="0" ref="H10:H13">F10*G10</f>
        <v>20</v>
      </c>
    </row>
    <row r="11" spans="2:8" ht="78.75" customHeight="1">
      <c r="B11" s="24"/>
      <c r="C11" s="33"/>
      <c r="D11" s="34">
        <v>2</v>
      </c>
      <c r="E11" s="35" t="s">
        <v>22</v>
      </c>
      <c r="F11" s="36">
        <v>10</v>
      </c>
      <c r="G11" s="28">
        <v>1</v>
      </c>
      <c r="H11" s="37">
        <f t="shared" si="0"/>
        <v>10</v>
      </c>
    </row>
    <row r="12" spans="2:8" ht="79.5" customHeight="1">
      <c r="B12" s="24"/>
      <c r="C12" s="33"/>
      <c r="D12" s="34">
        <v>3</v>
      </c>
      <c r="E12" s="38" t="s">
        <v>23</v>
      </c>
      <c r="F12" s="39">
        <v>10</v>
      </c>
      <c r="G12" s="28">
        <v>1</v>
      </c>
      <c r="H12" s="37">
        <f t="shared" si="0"/>
        <v>10</v>
      </c>
    </row>
    <row r="13" spans="2:8" ht="60" customHeight="1">
      <c r="B13" s="24"/>
      <c r="C13" s="33"/>
      <c r="D13" s="34">
        <v>4</v>
      </c>
      <c r="E13" s="40" t="s">
        <v>24</v>
      </c>
      <c r="F13" s="41">
        <v>10</v>
      </c>
      <c r="G13" s="28">
        <v>1</v>
      </c>
      <c r="H13" s="42">
        <f t="shared" si="0"/>
        <v>10</v>
      </c>
    </row>
    <row r="14" spans="2:8" ht="47.25" customHeight="1">
      <c r="B14" s="43" t="s">
        <v>25</v>
      </c>
      <c r="C14" s="43"/>
      <c r="D14" s="43"/>
      <c r="E14" s="43"/>
      <c r="F14" s="44">
        <f>SUM(F8:F13)</f>
        <v>60</v>
      </c>
      <c r="G14" s="45" t="s">
        <v>26</v>
      </c>
      <c r="H14" s="46">
        <f>SUM(H8:H13)</f>
        <v>60</v>
      </c>
    </row>
    <row r="15" spans="2:8" ht="55.5" customHeight="1">
      <c r="B15" s="47" t="s">
        <v>10</v>
      </c>
      <c r="C15" s="21" t="s">
        <v>11</v>
      </c>
      <c r="D15" s="21"/>
      <c r="E15" s="21" t="s">
        <v>12</v>
      </c>
      <c r="F15" s="22" t="s">
        <v>13</v>
      </c>
      <c r="G15" s="22" t="s">
        <v>14</v>
      </c>
      <c r="H15" s="23" t="s">
        <v>15</v>
      </c>
    </row>
    <row r="16" spans="2:8" ht="75" customHeight="1">
      <c r="B16" s="48" t="s">
        <v>27</v>
      </c>
      <c r="C16" s="25" t="s">
        <v>28</v>
      </c>
      <c r="D16" s="25"/>
      <c r="E16" s="49" t="s">
        <v>29</v>
      </c>
      <c r="F16" s="50">
        <v>8</v>
      </c>
      <c r="G16" s="51">
        <v>1</v>
      </c>
      <c r="H16" s="29">
        <f aca="true" t="shared" si="1" ref="H16:H20">F16*G16</f>
        <v>8</v>
      </c>
    </row>
    <row r="17" spans="2:8" ht="122.25" customHeight="1">
      <c r="B17" s="48"/>
      <c r="C17" s="52" t="s">
        <v>30</v>
      </c>
      <c r="D17" s="52"/>
      <c r="E17" s="53" t="s">
        <v>31</v>
      </c>
      <c r="F17" s="41">
        <v>8</v>
      </c>
      <c r="G17" s="51">
        <v>1</v>
      </c>
      <c r="H17" s="37">
        <f t="shared" si="1"/>
        <v>8</v>
      </c>
    </row>
    <row r="18" spans="2:8" ht="70.5" customHeight="1">
      <c r="B18" s="48"/>
      <c r="C18" s="52" t="s">
        <v>32</v>
      </c>
      <c r="D18" s="52"/>
      <c r="E18" s="54" t="s">
        <v>33</v>
      </c>
      <c r="F18" s="41">
        <v>8</v>
      </c>
      <c r="G18" s="51">
        <v>1</v>
      </c>
      <c r="H18" s="37">
        <f t="shared" si="1"/>
        <v>8</v>
      </c>
    </row>
    <row r="19" spans="2:8" ht="87.75" customHeight="1">
      <c r="B19" s="48"/>
      <c r="C19" s="52" t="s">
        <v>34</v>
      </c>
      <c r="D19" s="52"/>
      <c r="E19" s="54" t="s">
        <v>35</v>
      </c>
      <c r="F19" s="41">
        <v>8</v>
      </c>
      <c r="G19" s="51">
        <v>1</v>
      </c>
      <c r="H19" s="37">
        <f t="shared" si="1"/>
        <v>8</v>
      </c>
    </row>
    <row r="20" spans="2:8" ht="174" customHeight="1">
      <c r="B20" s="48"/>
      <c r="C20" s="52" t="s">
        <v>36</v>
      </c>
      <c r="D20" s="52"/>
      <c r="E20" s="55" t="s">
        <v>37</v>
      </c>
      <c r="F20" s="56">
        <v>8</v>
      </c>
      <c r="G20" s="57">
        <v>1</v>
      </c>
      <c r="H20" s="42">
        <f t="shared" si="1"/>
        <v>8</v>
      </c>
    </row>
    <row r="21" spans="2:8" ht="48.75" customHeight="1">
      <c r="B21" s="58" t="s">
        <v>38</v>
      </c>
      <c r="C21" s="58"/>
      <c r="D21" s="58"/>
      <c r="E21" s="58"/>
      <c r="F21" s="59">
        <f>SUM(F16:F20)</f>
        <v>40</v>
      </c>
      <c r="G21" s="60" t="s">
        <v>26</v>
      </c>
      <c r="H21" s="46">
        <f>SUM(H16:H20)</f>
        <v>40</v>
      </c>
    </row>
    <row r="22" spans="2:8" ht="59.25" customHeight="1">
      <c r="B22" s="58"/>
      <c r="C22" s="61"/>
      <c r="D22" s="61"/>
      <c r="E22" s="61" t="s">
        <v>39</v>
      </c>
      <c r="F22" s="62">
        <f>IF(H23=0,"",IF(H23&gt;50,"Rendimento superiore alla soglia minima",IF(H23&lt;50,"Rendimento insufficiente","")))</f>
        <v>0</v>
      </c>
      <c r="G22" s="62"/>
      <c r="H22" s="62"/>
    </row>
    <row r="23" spans="2:8" ht="51" customHeight="1">
      <c r="B23" s="63"/>
      <c r="C23" s="63"/>
      <c r="D23" s="63"/>
      <c r="E23" s="63"/>
      <c r="F23" s="63"/>
      <c r="G23" s="64" t="s">
        <v>40</v>
      </c>
      <c r="H23" s="65">
        <f>H14+H21</f>
        <v>100</v>
      </c>
    </row>
    <row r="24" spans="2:9" ht="51" customHeight="1">
      <c r="B24" s="66" t="s">
        <v>41</v>
      </c>
      <c r="C24" s="66"/>
      <c r="D24" s="66"/>
      <c r="E24" s="66"/>
      <c r="F24" s="66"/>
      <c r="G24" s="66"/>
      <c r="H24" s="66"/>
      <c r="I24" s="67"/>
    </row>
    <row r="25" spans="2:8" ht="25.5" customHeight="1">
      <c r="B25" s="68" t="s">
        <v>42</v>
      </c>
      <c r="C25" s="68"/>
      <c r="D25" s="68"/>
      <c r="E25" s="68"/>
      <c r="F25" s="68"/>
      <c r="G25" s="68"/>
      <c r="H25" s="68"/>
    </row>
    <row r="26" spans="2:8" ht="45.75" customHeight="1">
      <c r="B26" s="69"/>
      <c r="C26" s="69"/>
      <c r="D26" s="69"/>
      <c r="E26" s="69"/>
      <c r="F26" s="69"/>
      <c r="G26" s="69"/>
      <c r="H26" s="69"/>
    </row>
    <row r="27" spans="2:8" ht="25.5" customHeight="1">
      <c r="B27" s="68" t="s">
        <v>43</v>
      </c>
      <c r="C27" s="68"/>
      <c r="D27" s="68"/>
      <c r="E27" s="68"/>
      <c r="F27" s="68"/>
      <c r="G27" s="68"/>
      <c r="H27" s="68"/>
    </row>
    <row r="28" spans="2:8" ht="45" customHeight="1">
      <c r="B28" s="69"/>
      <c r="C28" s="69"/>
      <c r="D28" s="69"/>
      <c r="E28" s="69"/>
      <c r="F28" s="69"/>
      <c r="G28" s="69"/>
      <c r="H28" s="69"/>
    </row>
    <row r="29" spans="2:8" ht="60.75" customHeight="1">
      <c r="B29" s="70" t="s">
        <v>44</v>
      </c>
      <c r="C29" s="70"/>
      <c r="D29" s="70"/>
      <c r="E29" s="71" t="s">
        <v>45</v>
      </c>
      <c r="F29" s="71"/>
      <c r="G29" s="71"/>
      <c r="H29" s="71"/>
    </row>
    <row r="30" spans="2:8" ht="61.5" customHeight="1">
      <c r="B30" s="72"/>
      <c r="C30" s="73"/>
      <c r="D30" s="73"/>
      <c r="E30" s="74" t="s">
        <v>46</v>
      </c>
      <c r="F30" s="74"/>
      <c r="G30" s="74"/>
      <c r="H30" s="74"/>
    </row>
    <row r="31" spans="2:6" ht="99.75" customHeight="1">
      <c r="B31" s="72"/>
      <c r="C31" s="72"/>
      <c r="D31" s="72"/>
      <c r="E31" s="72"/>
      <c r="F31" s="75"/>
    </row>
    <row r="32" spans="2:6" ht="18.75">
      <c r="B32" s="76"/>
      <c r="C32" s="76"/>
      <c r="D32" s="76"/>
      <c r="E32" s="76"/>
      <c r="F32" s="77"/>
    </row>
    <row r="33" spans="2:5" ht="18.75">
      <c r="B33" s="78"/>
      <c r="C33" s="79"/>
      <c r="D33" s="79"/>
      <c r="E33" s="79"/>
    </row>
  </sheetData>
  <sheetProtection selectLockedCells="1" selectUnlockedCells="1"/>
  <mergeCells count="28">
    <mergeCell ref="F2:G2"/>
    <mergeCell ref="F3:G3"/>
    <mergeCell ref="J3:M3"/>
    <mergeCell ref="J4:M6"/>
    <mergeCell ref="C7:D7"/>
    <mergeCell ref="B8:B13"/>
    <mergeCell ref="C8:D8"/>
    <mergeCell ref="E9:H9"/>
    <mergeCell ref="C10:C13"/>
    <mergeCell ref="B14:E14"/>
    <mergeCell ref="C15:D15"/>
    <mergeCell ref="B16:B20"/>
    <mergeCell ref="C16:D16"/>
    <mergeCell ref="C17:D17"/>
    <mergeCell ref="C18:D18"/>
    <mergeCell ref="C19:D19"/>
    <mergeCell ref="C20:D20"/>
    <mergeCell ref="B21:E21"/>
    <mergeCell ref="F22:H22"/>
    <mergeCell ref="B23:F23"/>
    <mergeCell ref="B24:H24"/>
    <mergeCell ref="B25:H25"/>
    <mergeCell ref="B26:H26"/>
    <mergeCell ref="B27:H27"/>
    <mergeCell ref="B28:H28"/>
    <mergeCell ref="B29:D29"/>
    <mergeCell ref="E29:H29"/>
    <mergeCell ref="E30:H30"/>
  </mergeCells>
  <conditionalFormatting sqref="I24">
    <cfRule type="cellIs" priority="1" dxfId="0" operator="equal" stopIfTrue="1">
      <formula>"Insufficiente rendimento art. 55-quater, comma 1, lett. f-quinquies D. Lgs n. 165/2001"</formula>
    </cfRule>
  </conditionalFormatting>
  <conditionalFormatting sqref="F22">
    <cfRule type="cellIs" priority="2" dxfId="1" operator="equal" stopIfTrue="1">
      <formula>"Rendimento insufficiente"</formula>
    </cfRule>
    <cfRule type="cellIs" priority="3" dxfId="2" operator="equal" stopIfTrue="1">
      <formula>"Rendimento superiore alla soglia minima"</formula>
    </cfRule>
  </conditionalFormatting>
  <printOptions horizontalCentered="1"/>
  <pageMargins left="0.12013888888888889" right="0.19027777777777777" top="0.85" bottom="0.2" header="0.12013888888888889" footer="0.5118055555555555"/>
  <pageSetup fitToHeight="1" fitToWidth="1" horizontalDpi="300" verticalDpi="300" orientation="portrait" paperSize="9"/>
  <headerFooter alignWithMargins="0">
    <oddHeader>&amp;C&amp;"Calibri,Grassetto"&amp;14 000000Scheda di valutazione della performance individuale 
-  Dirigenti - titolari di P.O.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9"/>
  <sheetViews>
    <sheetView workbookViewId="0" topLeftCell="A13">
      <selection activeCell="C51" sqref="C51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1.8515625" style="0" customWidth="1"/>
    <col min="36" max="36" width="9.140625" style="0" hidden="1" customWidth="1"/>
    <col min="37" max="37" width="1.57421875" style="0" customWidth="1"/>
  </cols>
  <sheetData>
    <row r="1" ht="13.5"/>
    <row r="2" spans="1:36" ht="85.5" customHeight="1">
      <c r="A2" s="80"/>
      <c r="B2" s="81" t="s">
        <v>47</v>
      </c>
      <c r="C2" s="81"/>
      <c r="D2" s="81"/>
      <c r="E2" s="82"/>
      <c r="F2" s="83" t="s">
        <v>48</v>
      </c>
      <c r="G2" s="84">
        <f>'scheda apo '!E10</f>
        <v>0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5" ht="13.5">
      <c r="A3" s="80"/>
      <c r="B3" s="86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50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51</v>
      </c>
      <c r="U5" s="94"/>
      <c r="V5" s="94"/>
      <c r="W5" s="94"/>
      <c r="X5" s="94"/>
      <c r="Y5" s="94"/>
      <c r="Z5" s="95" t="s">
        <v>52</v>
      </c>
      <c r="AA5" s="95"/>
      <c r="AI5" s="90"/>
      <c r="AJ5" t="s">
        <v>53</v>
      </c>
    </row>
    <row r="6" spans="2:36" ht="20.25" customHeight="1">
      <c r="B6" s="86"/>
      <c r="C6" s="96" t="s">
        <v>54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52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55</v>
      </c>
      <c r="U7" s="98"/>
      <c r="V7" s="98"/>
      <c r="W7" s="98"/>
      <c r="X7" s="98"/>
      <c r="Y7" s="98"/>
      <c r="Z7" s="99" t="s">
        <v>56</v>
      </c>
      <c r="AA7" s="99"/>
      <c r="AI7" s="90"/>
      <c r="AJ7" t="s">
        <v>56</v>
      </c>
    </row>
    <row r="8" spans="2:35" ht="13.5">
      <c r="B8" s="86"/>
      <c r="C8" s="100" t="s">
        <v>57</v>
      </c>
      <c r="D8" s="101">
        <v>0.2</v>
      </c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58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59</v>
      </c>
      <c r="D10" s="104"/>
      <c r="E10" s="105"/>
      <c r="F10" s="106" t="s">
        <v>60</v>
      </c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61</v>
      </c>
      <c r="S10" s="108"/>
      <c r="T10" s="108"/>
      <c r="U10" s="108"/>
      <c r="V10" s="109" t="s">
        <v>62</v>
      </c>
      <c r="W10" s="109"/>
      <c r="X10" s="109"/>
      <c r="Y10" s="109"/>
      <c r="Z10" s="110" t="s">
        <v>63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64</v>
      </c>
      <c r="D11" s="112" t="s">
        <v>65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66</v>
      </c>
      <c r="D12" s="112" t="s">
        <v>5</v>
      </c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67</v>
      </c>
      <c r="D13" s="112" t="s">
        <v>68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69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70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>
        <v>2021</v>
      </c>
      <c r="V14" s="109"/>
      <c r="W14" s="109"/>
      <c r="X14" s="109" t="s">
        <v>63</v>
      </c>
      <c r="Y14" s="109"/>
      <c r="Z14" s="109"/>
      <c r="AA14" s="110" t="s">
        <v>63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71</v>
      </c>
      <c r="S15" s="123"/>
      <c r="T15" s="123"/>
      <c r="U15" s="124">
        <v>0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72</v>
      </c>
      <c r="S16" s="123"/>
      <c r="T16" s="123"/>
      <c r="U16" s="124">
        <v>1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73</v>
      </c>
      <c r="S17" s="123"/>
      <c r="T17" s="123"/>
      <c r="U17" s="124">
        <v>1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74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75</v>
      </c>
      <c r="S18" s="123"/>
      <c r="T18" s="123"/>
      <c r="U18" s="124">
        <v>2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76</v>
      </c>
      <c r="E19" s="135"/>
      <c r="F19" s="135"/>
      <c r="G19" s="136" t="s">
        <v>77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78</v>
      </c>
      <c r="S19" s="137"/>
      <c r="T19" s="137"/>
      <c r="U19" s="124"/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80"/>
      <c r="AI19" s="138"/>
    </row>
    <row r="20" spans="2:35" ht="21">
      <c r="B20" s="133"/>
      <c r="C20" s="133"/>
      <c r="D20" s="139">
        <v>44197</v>
      </c>
      <c r="E20" s="139"/>
      <c r="F20" s="139"/>
      <c r="G20" s="140">
        <v>44561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79</v>
      </c>
      <c r="S20" s="142"/>
      <c r="T20" s="142"/>
      <c r="U20" s="143">
        <f>SUM(U15:W19)</f>
        <v>4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80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 customHeight="1">
      <c r="B24" s="133"/>
      <c r="C24" s="134"/>
      <c r="D24" s="151" t="s">
        <v>81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82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4" t="s">
        <v>83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5" t="s">
        <v>84</v>
      </c>
      <c r="E36" s="109" t="s">
        <v>85</v>
      </c>
      <c r="F36" s="109"/>
      <c r="G36" s="156" t="s">
        <v>86</v>
      </c>
      <c r="H36" s="156"/>
      <c r="I36" s="156"/>
      <c r="J36" s="156" t="s">
        <v>87</v>
      </c>
      <c r="K36" s="156"/>
      <c r="L36" s="156"/>
      <c r="M36" s="156"/>
      <c r="N36" s="156"/>
      <c r="O36" s="156"/>
      <c r="P36" s="156" t="s">
        <v>88</v>
      </c>
      <c r="Q36" s="156"/>
      <c r="R36" s="156"/>
      <c r="S36" s="156"/>
      <c r="T36" s="156"/>
      <c r="U36" s="156"/>
      <c r="V36" s="157" t="s">
        <v>89</v>
      </c>
      <c r="W36" s="157"/>
      <c r="X36" s="157"/>
      <c r="Y36" s="157"/>
      <c r="Z36" s="157"/>
      <c r="AA36" s="157"/>
      <c r="AB36" s="157"/>
      <c r="AC36" s="157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60"/>
      <c r="R37" s="160"/>
      <c r="S37" s="160"/>
      <c r="T37" s="160"/>
      <c r="U37" s="160"/>
      <c r="V37" s="161"/>
      <c r="W37" s="161"/>
      <c r="X37" s="161"/>
      <c r="Y37" s="161"/>
      <c r="Z37" s="161"/>
      <c r="AA37" s="161"/>
      <c r="AB37" s="161"/>
      <c r="AC37" s="161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2"/>
      <c r="Q39" s="162"/>
      <c r="R39" s="162"/>
      <c r="S39" s="162"/>
      <c r="T39" s="162"/>
      <c r="U39" s="162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s="163" t="s">
        <v>53</v>
      </c>
    </row>
    <row r="40" spans="2:36" ht="15" customHeight="1">
      <c r="B40" s="164" t="s">
        <v>90</v>
      </c>
      <c r="C40" s="165" t="s">
        <v>91</v>
      </c>
      <c r="D40" s="165"/>
      <c r="E40" s="165"/>
      <c r="F40" s="166" t="s">
        <v>92</v>
      </c>
      <c r="G40" s="166" t="s">
        <v>93</v>
      </c>
      <c r="H40" s="166" t="s">
        <v>94</v>
      </c>
      <c r="I40" s="165" t="s">
        <v>95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7"/>
      <c r="AI40" s="168"/>
      <c r="AJ40" s="169" t="s">
        <v>96</v>
      </c>
    </row>
    <row r="41" spans="2:36" ht="15">
      <c r="B41" s="164"/>
      <c r="C41" s="165"/>
      <c r="D41" s="165"/>
      <c r="E41" s="165"/>
      <c r="F41" s="166"/>
      <c r="G41" s="166"/>
      <c r="H41" s="166"/>
      <c r="I41" s="165" t="s">
        <v>97</v>
      </c>
      <c r="J41" s="165" t="s">
        <v>98</v>
      </c>
      <c r="K41" s="165"/>
      <c r="L41" s="165" t="s">
        <v>99</v>
      </c>
      <c r="M41" s="165"/>
      <c r="N41" s="165" t="s">
        <v>100</v>
      </c>
      <c r="O41" s="165"/>
      <c r="P41" s="165" t="s">
        <v>101</v>
      </c>
      <c r="Q41" s="165"/>
      <c r="R41" s="165" t="s">
        <v>102</v>
      </c>
      <c r="S41" s="165"/>
      <c r="T41" s="165" t="s">
        <v>103</v>
      </c>
      <c r="U41" s="165"/>
      <c r="V41" s="165" t="s">
        <v>104</v>
      </c>
      <c r="W41" s="165"/>
      <c r="X41" s="165" t="s">
        <v>105</v>
      </c>
      <c r="Y41" s="165"/>
      <c r="Z41" s="165" t="s">
        <v>106</v>
      </c>
      <c r="AA41" s="165"/>
      <c r="AB41" s="165" t="s">
        <v>107</v>
      </c>
      <c r="AC41" s="165"/>
      <c r="AD41" s="165" t="s">
        <v>108</v>
      </c>
      <c r="AE41" s="165"/>
      <c r="AF41" s="165" t="s">
        <v>109</v>
      </c>
      <c r="AG41" s="165"/>
      <c r="AH41" s="89"/>
      <c r="AI41" s="90"/>
      <c r="AJ41" s="163" t="s">
        <v>110</v>
      </c>
    </row>
    <row r="42" spans="2:36" ht="15" customHeight="1">
      <c r="B42" s="170">
        <v>1</v>
      </c>
      <c r="C42" s="171" t="s">
        <v>111</v>
      </c>
      <c r="D42" s="171"/>
      <c r="E42" s="171"/>
      <c r="F42" s="172" t="s">
        <v>112</v>
      </c>
      <c r="G42" s="173" t="s">
        <v>113</v>
      </c>
      <c r="H42" s="173" t="s">
        <v>96</v>
      </c>
      <c r="I42" s="174">
        <v>2021</v>
      </c>
      <c r="J42" s="175"/>
      <c r="K42" s="175"/>
      <c r="L42" s="175"/>
      <c r="M42" s="175"/>
      <c r="N42" s="175" t="s">
        <v>114</v>
      </c>
      <c r="O42" s="175" t="s">
        <v>114</v>
      </c>
      <c r="P42" s="175" t="s">
        <v>114</v>
      </c>
      <c r="Q42" s="175" t="s">
        <v>114</v>
      </c>
      <c r="R42" s="175" t="s">
        <v>114</v>
      </c>
      <c r="S42" s="175" t="s">
        <v>114</v>
      </c>
      <c r="T42" s="175" t="s">
        <v>114</v>
      </c>
      <c r="U42" s="175" t="s">
        <v>114</v>
      </c>
      <c r="V42" s="175" t="s">
        <v>114</v>
      </c>
      <c r="W42" s="175" t="s">
        <v>114</v>
      </c>
      <c r="X42" s="175" t="s">
        <v>114</v>
      </c>
      <c r="Y42" s="175" t="s">
        <v>114</v>
      </c>
      <c r="Z42" s="175" t="s">
        <v>114</v>
      </c>
      <c r="AA42" s="175" t="s">
        <v>114</v>
      </c>
      <c r="AB42" s="175" t="s">
        <v>114</v>
      </c>
      <c r="AC42" s="175" t="s">
        <v>114</v>
      </c>
      <c r="AD42" s="175" t="s">
        <v>114</v>
      </c>
      <c r="AE42" s="175" t="s">
        <v>114</v>
      </c>
      <c r="AF42" s="175" t="s">
        <v>114</v>
      </c>
      <c r="AG42" s="175" t="s">
        <v>114</v>
      </c>
      <c r="AH42" s="89"/>
      <c r="AI42" s="90"/>
      <c r="AJ42" s="163" t="s">
        <v>115</v>
      </c>
    </row>
    <row r="43" spans="2:35" ht="15">
      <c r="B43" s="170"/>
      <c r="C43" s="171"/>
      <c r="D43" s="171"/>
      <c r="E43" s="171"/>
      <c r="F43" s="172"/>
      <c r="G43" s="173"/>
      <c r="H43" s="173"/>
      <c r="I43" s="174" t="s">
        <v>63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89"/>
      <c r="AI43" s="90"/>
    </row>
    <row r="44" spans="2:35" ht="34.5" customHeight="1">
      <c r="B44" s="170"/>
      <c r="C44" s="171"/>
      <c r="D44" s="171"/>
      <c r="E44" s="171"/>
      <c r="F44" s="172"/>
      <c r="G44" s="173"/>
      <c r="H44" s="173"/>
      <c r="I44" s="174" t="s">
        <v>63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89"/>
      <c r="AI44" s="90"/>
    </row>
    <row r="45" spans="2:35" ht="15" customHeight="1">
      <c r="B45" s="170">
        <v>2</v>
      </c>
      <c r="C45" s="171" t="s">
        <v>116</v>
      </c>
      <c r="D45" s="171"/>
      <c r="E45" s="171"/>
      <c r="F45" s="172" t="s">
        <v>112</v>
      </c>
      <c r="G45" s="173" t="s">
        <v>113</v>
      </c>
      <c r="H45" s="173" t="s">
        <v>96</v>
      </c>
      <c r="I45" s="174">
        <v>2021</v>
      </c>
      <c r="J45" s="175"/>
      <c r="K45" s="175"/>
      <c r="L45" s="175"/>
      <c r="M45" s="175"/>
      <c r="N45" s="175" t="s">
        <v>114</v>
      </c>
      <c r="O45" s="175" t="s">
        <v>114</v>
      </c>
      <c r="P45" s="175" t="s">
        <v>114</v>
      </c>
      <c r="Q45" s="175" t="s">
        <v>114</v>
      </c>
      <c r="R45" s="175" t="s">
        <v>114</v>
      </c>
      <c r="S45" s="175" t="s">
        <v>114</v>
      </c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89"/>
      <c r="AI45" s="90"/>
    </row>
    <row r="46" spans="2:36" ht="15">
      <c r="B46" s="170"/>
      <c r="C46" s="171"/>
      <c r="D46" s="171"/>
      <c r="E46" s="171"/>
      <c r="F46" s="172"/>
      <c r="G46" s="173"/>
      <c r="H46" s="173"/>
      <c r="I46" s="174" t="s">
        <v>63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68"/>
      <c r="AJ46" s="177"/>
    </row>
    <row r="47" spans="2:35" ht="15">
      <c r="B47" s="170"/>
      <c r="C47" s="171"/>
      <c r="D47" s="171"/>
      <c r="E47" s="171"/>
      <c r="F47" s="172"/>
      <c r="G47" s="173"/>
      <c r="H47" s="173"/>
      <c r="I47" s="174" t="s">
        <v>63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89"/>
      <c r="AI47" s="90"/>
    </row>
    <row r="48" spans="2:35" ht="15" customHeight="1">
      <c r="B48" s="170">
        <v>3</v>
      </c>
      <c r="C48" s="171" t="s">
        <v>117</v>
      </c>
      <c r="D48" s="171"/>
      <c r="E48" s="171"/>
      <c r="F48" s="172" t="s">
        <v>112</v>
      </c>
      <c r="G48" s="173" t="s">
        <v>113</v>
      </c>
      <c r="H48" s="173" t="s">
        <v>96</v>
      </c>
      <c r="I48" s="174">
        <v>2021</v>
      </c>
      <c r="J48" s="175"/>
      <c r="K48" s="175"/>
      <c r="L48" s="175"/>
      <c r="M48" s="175"/>
      <c r="N48" s="175" t="s">
        <v>114</v>
      </c>
      <c r="O48" s="175" t="s">
        <v>114</v>
      </c>
      <c r="P48" s="175" t="s">
        <v>114</v>
      </c>
      <c r="Q48" s="175" t="s">
        <v>114</v>
      </c>
      <c r="R48" s="175" t="s">
        <v>114</v>
      </c>
      <c r="S48" s="175" t="s">
        <v>114</v>
      </c>
      <c r="T48" s="175" t="s">
        <v>114</v>
      </c>
      <c r="U48" s="175" t="s">
        <v>114</v>
      </c>
      <c r="V48" s="175" t="s">
        <v>114</v>
      </c>
      <c r="W48" s="175" t="s">
        <v>114</v>
      </c>
      <c r="X48" s="175" t="s">
        <v>114</v>
      </c>
      <c r="Y48" s="175" t="s">
        <v>114</v>
      </c>
      <c r="Z48" s="175"/>
      <c r="AA48" s="175"/>
      <c r="AB48" s="175"/>
      <c r="AC48" s="175"/>
      <c r="AD48" s="175"/>
      <c r="AE48" s="175"/>
      <c r="AF48" s="175"/>
      <c r="AG48" s="175"/>
      <c r="AH48" s="89"/>
      <c r="AI48" s="90"/>
    </row>
    <row r="49" spans="2:35" ht="15">
      <c r="B49" s="170"/>
      <c r="C49" s="171"/>
      <c r="D49" s="171"/>
      <c r="E49" s="171"/>
      <c r="F49" s="172"/>
      <c r="G49" s="173"/>
      <c r="H49" s="173"/>
      <c r="I49" s="174" t="s">
        <v>63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89"/>
      <c r="AI49" s="90"/>
    </row>
    <row r="50" spans="2:35" ht="25.5" customHeight="1">
      <c r="B50" s="170"/>
      <c r="C50" s="171"/>
      <c r="D50" s="171"/>
      <c r="E50" s="171"/>
      <c r="F50" s="172"/>
      <c r="G50" s="173"/>
      <c r="H50" s="173"/>
      <c r="I50" s="174" t="s">
        <v>63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89"/>
      <c r="AI50" s="90"/>
    </row>
    <row r="51" spans="2:35" ht="15" customHeight="1">
      <c r="B51" s="170">
        <v>4</v>
      </c>
      <c r="C51" s="178" t="s">
        <v>118</v>
      </c>
      <c r="D51" s="178"/>
      <c r="E51" s="178"/>
      <c r="F51" s="172" t="s">
        <v>112</v>
      </c>
      <c r="G51" s="173" t="s">
        <v>119</v>
      </c>
      <c r="H51" s="173" t="s">
        <v>96</v>
      </c>
      <c r="I51" s="174">
        <v>2021</v>
      </c>
      <c r="J51" s="175"/>
      <c r="K51" s="175"/>
      <c r="L51" s="175"/>
      <c r="M51" s="175"/>
      <c r="N51" s="175"/>
      <c r="O51" s="175"/>
      <c r="P51" s="175"/>
      <c r="Q51" s="175"/>
      <c r="R51" s="175" t="s">
        <v>114</v>
      </c>
      <c r="S51" s="175" t="s">
        <v>114</v>
      </c>
      <c r="T51" s="175" t="s">
        <v>114</v>
      </c>
      <c r="U51" s="175" t="s">
        <v>114</v>
      </c>
      <c r="V51" s="175" t="s">
        <v>114</v>
      </c>
      <c r="W51" s="175" t="s">
        <v>114</v>
      </c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89"/>
      <c r="AI51" s="90"/>
    </row>
    <row r="52" spans="2:35" ht="15">
      <c r="B52" s="170"/>
      <c r="C52" s="178"/>
      <c r="D52" s="178"/>
      <c r="E52" s="178"/>
      <c r="F52" s="172"/>
      <c r="G52" s="173"/>
      <c r="H52" s="173"/>
      <c r="I52" s="174" t="s">
        <v>63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89"/>
      <c r="AI52" s="90"/>
    </row>
    <row r="53" spans="2:35" ht="30.75" customHeight="1">
      <c r="B53" s="170"/>
      <c r="C53" s="178"/>
      <c r="D53" s="178"/>
      <c r="E53" s="178"/>
      <c r="F53" s="172"/>
      <c r="G53" s="173"/>
      <c r="H53" s="173"/>
      <c r="I53" s="174" t="s">
        <v>63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89"/>
      <c r="AI53" s="90"/>
    </row>
    <row r="54" spans="2:35" ht="15" customHeight="1">
      <c r="B54" s="170">
        <v>5</v>
      </c>
      <c r="C54" s="178"/>
      <c r="D54" s="178"/>
      <c r="E54" s="178"/>
      <c r="F54" s="178"/>
      <c r="G54" s="173"/>
      <c r="H54" s="173" t="s">
        <v>96</v>
      </c>
      <c r="I54" s="174" t="s">
        <v>63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89"/>
      <c r="AI54" s="90"/>
    </row>
    <row r="55" spans="2:35" ht="15">
      <c r="B55" s="170"/>
      <c r="C55" s="178"/>
      <c r="D55" s="178"/>
      <c r="E55" s="178"/>
      <c r="F55" s="178"/>
      <c r="G55" s="173"/>
      <c r="H55" s="173"/>
      <c r="I55" s="174" t="s">
        <v>63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89"/>
      <c r="AI55" s="90"/>
    </row>
    <row r="56" spans="2:35" ht="15">
      <c r="B56" s="170"/>
      <c r="C56" s="178"/>
      <c r="D56" s="178"/>
      <c r="E56" s="178"/>
      <c r="F56" s="178"/>
      <c r="G56" s="173"/>
      <c r="H56" s="173"/>
      <c r="I56" s="174" t="s">
        <v>63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89"/>
      <c r="AI56" s="90"/>
    </row>
    <row r="57" spans="2:35" ht="15" customHeight="1">
      <c r="B57" s="170">
        <v>6</v>
      </c>
      <c r="C57" s="178"/>
      <c r="D57" s="178"/>
      <c r="E57" s="178"/>
      <c r="F57" s="178"/>
      <c r="G57" s="173"/>
      <c r="H57" s="173" t="s">
        <v>96</v>
      </c>
      <c r="I57" s="174" t="s">
        <v>63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89"/>
      <c r="AI57" s="90"/>
    </row>
    <row r="58" spans="2:35" ht="15">
      <c r="B58" s="170"/>
      <c r="C58" s="178"/>
      <c r="D58" s="178"/>
      <c r="E58" s="178"/>
      <c r="F58" s="178"/>
      <c r="G58" s="173"/>
      <c r="H58" s="173"/>
      <c r="I58" s="174" t="s">
        <v>63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89"/>
      <c r="AI58" s="90"/>
    </row>
    <row r="59" spans="2:35" ht="15">
      <c r="B59" s="170"/>
      <c r="C59" s="178"/>
      <c r="D59" s="178"/>
      <c r="E59" s="178"/>
      <c r="F59" s="178"/>
      <c r="G59" s="173"/>
      <c r="H59" s="173"/>
      <c r="I59" s="174" t="s">
        <v>63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89"/>
      <c r="AI59" s="90"/>
    </row>
    <row r="60" spans="2:35" ht="15">
      <c r="B60" s="179"/>
      <c r="C60" s="180"/>
      <c r="D60" s="180"/>
      <c r="E60" s="180"/>
      <c r="F60" s="180"/>
      <c r="G60" s="181"/>
      <c r="H60" s="181"/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89"/>
      <c r="AI60" s="90"/>
    </row>
    <row r="61" spans="2:35" ht="15">
      <c r="B61" s="184"/>
      <c r="C61" s="185"/>
      <c r="D61" s="186"/>
      <c r="E61" s="187"/>
      <c r="F61" s="187"/>
      <c r="G61" s="186"/>
      <c r="H61" s="186"/>
      <c r="I61" s="186"/>
      <c r="J61" s="188"/>
      <c r="K61" s="189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1"/>
    </row>
    <row r="62" spans="2:35" ht="15.75">
      <c r="B62" s="192" t="s">
        <v>120</v>
      </c>
      <c r="C62" s="192"/>
      <c r="D62" s="192"/>
      <c r="E62" s="192"/>
      <c r="F62" s="192"/>
      <c r="G62" s="192"/>
      <c r="H62" s="192"/>
      <c r="I62" s="136" t="s">
        <v>121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3"/>
      <c r="C63" s="193"/>
      <c r="D63" s="193"/>
      <c r="E63" s="193"/>
      <c r="F63" s="193"/>
      <c r="G63" s="193"/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</row>
    <row r="64" spans="2:35" ht="12.75">
      <c r="B64" s="193"/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</row>
    <row r="65" spans="1:36" ht="14.25">
      <c r="A65" s="195"/>
      <c r="B65" s="193"/>
      <c r="C65" s="193"/>
      <c r="D65" s="193"/>
      <c r="E65" s="193"/>
      <c r="F65" s="193"/>
      <c r="G65" s="193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</row>
    <row r="66" spans="2:35" ht="12.75" customHeight="1">
      <c r="B66" s="196" t="s">
        <v>122</v>
      </c>
      <c r="C66" s="196"/>
      <c r="D66" s="197" t="s">
        <v>123</v>
      </c>
      <c r="E66" s="197"/>
      <c r="F66" s="197"/>
      <c r="G66" s="197"/>
      <c r="H66" s="197"/>
      <c r="I66" s="198" t="s">
        <v>124</v>
      </c>
      <c r="J66" s="198"/>
      <c r="K66" s="198"/>
      <c r="L66" s="198"/>
      <c r="M66" s="198"/>
      <c r="N66" s="198"/>
      <c r="O66" s="198"/>
      <c r="P66" s="198"/>
      <c r="Q66" s="198"/>
      <c r="R66" s="199"/>
      <c r="S66" s="200" t="s">
        <v>125</v>
      </c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</row>
    <row r="67" spans="2:35" ht="12.75" customHeight="1">
      <c r="B67" s="196"/>
      <c r="C67" s="196"/>
      <c r="D67" s="197"/>
      <c r="E67" s="197"/>
      <c r="F67" s="197"/>
      <c r="G67" s="197"/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201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</row>
    <row r="69" spans="2:3" ht="14.25">
      <c r="B69" s="202"/>
      <c r="C69" s="202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69"/>
  <sheetViews>
    <sheetView workbookViewId="0" topLeftCell="A37">
      <selection activeCell="C45" sqref="C45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8" ht="73.5" customHeight="1">
      <c r="A2" s="80"/>
      <c r="B2" s="81" t="s">
        <v>47</v>
      </c>
      <c r="C2" s="81"/>
      <c r="D2" s="81"/>
      <c r="E2" s="82"/>
      <c r="F2" s="83" t="s">
        <v>48</v>
      </c>
      <c r="G2" s="84">
        <f>'scheda apo '!E11</f>
        <v>0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203"/>
      <c r="AK2" s="204"/>
      <c r="AL2" s="204"/>
    </row>
    <row r="3" spans="1:35" ht="13.5">
      <c r="A3" s="80"/>
      <c r="B3" s="86"/>
      <c r="C3" s="8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50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51</v>
      </c>
      <c r="U5" s="94"/>
      <c r="V5" s="94"/>
      <c r="W5" s="94"/>
      <c r="X5" s="94"/>
      <c r="Y5" s="94"/>
      <c r="Z5" s="206" t="s">
        <v>52</v>
      </c>
      <c r="AA5" s="206"/>
      <c r="AI5" s="90"/>
      <c r="AJ5" t="s">
        <v>53</v>
      </c>
    </row>
    <row r="6" spans="2:36" ht="20.25" customHeight="1">
      <c r="B6" s="86"/>
      <c r="C6" s="96" t="s">
        <v>54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206"/>
      <c r="AA6" s="206"/>
      <c r="AI6" s="90"/>
      <c r="AJ6" t="s">
        <v>52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55</v>
      </c>
      <c r="U7" s="98"/>
      <c r="V7" s="98"/>
      <c r="W7" s="98"/>
      <c r="X7" s="98"/>
      <c r="Y7" s="98"/>
      <c r="Z7" s="207" t="s">
        <v>56</v>
      </c>
      <c r="AA7" s="207"/>
      <c r="AI7" s="90"/>
      <c r="AJ7" t="s">
        <v>56</v>
      </c>
    </row>
    <row r="8" spans="2:35" ht="13.5">
      <c r="B8" s="86"/>
      <c r="C8" s="100" t="s">
        <v>57</v>
      </c>
      <c r="D8" s="101">
        <v>0.1</v>
      </c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58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2.75">
      <c r="B10" s="86"/>
      <c r="C10" s="103" t="s">
        <v>59</v>
      </c>
      <c r="D10" s="104"/>
      <c r="E10" s="105" t="s">
        <v>126</v>
      </c>
      <c r="F10" s="106"/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62</v>
      </c>
      <c r="S10" s="108"/>
      <c r="T10" s="108"/>
      <c r="U10" s="108"/>
      <c r="V10" s="109" t="s">
        <v>62</v>
      </c>
      <c r="W10" s="109"/>
      <c r="X10" s="109"/>
      <c r="Y10" s="109"/>
      <c r="Z10" s="110" t="s">
        <v>63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64</v>
      </c>
      <c r="D11" s="112" t="s">
        <v>1</v>
      </c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66</v>
      </c>
      <c r="D12" s="112" t="s">
        <v>5</v>
      </c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67</v>
      </c>
      <c r="D13" s="112" t="s">
        <v>127</v>
      </c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69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70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>
        <v>2021</v>
      </c>
      <c r="V14" s="109"/>
      <c r="W14" s="109"/>
      <c r="X14" s="109" t="s">
        <v>63</v>
      </c>
      <c r="Y14" s="109"/>
      <c r="Z14" s="109"/>
      <c r="AA14" s="110" t="s">
        <v>63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71</v>
      </c>
      <c r="S15" s="123"/>
      <c r="T15" s="123"/>
      <c r="U15" s="124">
        <v>0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72</v>
      </c>
      <c r="S16" s="123"/>
      <c r="T16" s="123"/>
      <c r="U16" s="124">
        <v>2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73</v>
      </c>
      <c r="S17" s="123"/>
      <c r="T17" s="123"/>
      <c r="U17" s="124">
        <v>0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74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75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76</v>
      </c>
      <c r="E19" s="135"/>
      <c r="F19" s="135"/>
      <c r="G19" s="136" t="s">
        <v>77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78</v>
      </c>
      <c r="S19" s="137"/>
      <c r="T19" s="137"/>
      <c r="U19" s="124"/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80"/>
      <c r="AI19" s="138"/>
    </row>
    <row r="20" spans="2:35" ht="21">
      <c r="B20" s="133"/>
      <c r="C20" s="133"/>
      <c r="D20" s="139">
        <v>44256</v>
      </c>
      <c r="E20" s="139"/>
      <c r="F20" s="139"/>
      <c r="G20" s="140" t="s">
        <v>128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79</v>
      </c>
      <c r="S20" s="142"/>
      <c r="T20" s="142"/>
      <c r="U20" s="143">
        <f>SUM(U15:W19)</f>
        <v>2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80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 customHeight="1">
      <c r="B24" s="133"/>
      <c r="C24" s="134"/>
      <c r="D24" s="151" t="s">
        <v>129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82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4" t="s">
        <v>130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5" t="s">
        <v>131</v>
      </c>
      <c r="E36" s="109" t="s">
        <v>85</v>
      </c>
      <c r="F36" s="109"/>
      <c r="G36" s="156" t="s">
        <v>86</v>
      </c>
      <c r="H36" s="156"/>
      <c r="I36" s="156"/>
      <c r="J36" s="156" t="s">
        <v>87</v>
      </c>
      <c r="K36" s="156"/>
      <c r="L36" s="156"/>
      <c r="M36" s="156"/>
      <c r="N36" s="156"/>
      <c r="O36" s="156"/>
      <c r="P36" s="156" t="s">
        <v>88</v>
      </c>
      <c r="Q36" s="156"/>
      <c r="R36" s="156"/>
      <c r="S36" s="156"/>
      <c r="T36" s="156"/>
      <c r="U36" s="156"/>
      <c r="V36" s="157" t="s">
        <v>89</v>
      </c>
      <c r="W36" s="157"/>
      <c r="X36" s="157"/>
      <c r="Y36" s="157"/>
      <c r="Z36" s="157"/>
      <c r="AA36" s="157"/>
      <c r="AB36" s="157"/>
      <c r="AC36" s="157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60"/>
      <c r="R37" s="160"/>
      <c r="S37" s="160"/>
      <c r="T37" s="160"/>
      <c r="U37" s="160"/>
      <c r="V37" s="161"/>
      <c r="W37" s="161"/>
      <c r="X37" s="161"/>
      <c r="Y37" s="161"/>
      <c r="Z37" s="161"/>
      <c r="AA37" s="161"/>
      <c r="AB37" s="161"/>
      <c r="AC37" s="161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2"/>
      <c r="Q39" s="162"/>
      <c r="R39" s="162"/>
      <c r="S39" s="162"/>
      <c r="T39" s="162"/>
      <c r="U39" s="162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53</v>
      </c>
    </row>
    <row r="40" spans="2:36" ht="15" customHeight="1">
      <c r="B40" s="164" t="s">
        <v>90</v>
      </c>
      <c r="C40" s="165" t="s">
        <v>91</v>
      </c>
      <c r="D40" s="165"/>
      <c r="E40" s="165"/>
      <c r="F40" s="166" t="s">
        <v>92</v>
      </c>
      <c r="G40" s="166" t="s">
        <v>93</v>
      </c>
      <c r="H40" s="166" t="s">
        <v>94</v>
      </c>
      <c r="I40" s="165" t="s">
        <v>95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7"/>
      <c r="AI40" s="168"/>
      <c r="AJ40" s="195" t="s">
        <v>96</v>
      </c>
    </row>
    <row r="41" spans="2:36" ht="15">
      <c r="B41" s="164"/>
      <c r="C41" s="165"/>
      <c r="D41" s="165"/>
      <c r="E41" s="165"/>
      <c r="F41" s="166"/>
      <c r="G41" s="166"/>
      <c r="H41" s="166"/>
      <c r="I41" s="165" t="s">
        <v>97</v>
      </c>
      <c r="J41" s="165" t="s">
        <v>98</v>
      </c>
      <c r="K41" s="165"/>
      <c r="L41" s="165" t="s">
        <v>99</v>
      </c>
      <c r="M41" s="165"/>
      <c r="N41" s="165" t="s">
        <v>100</v>
      </c>
      <c r="O41" s="165"/>
      <c r="P41" s="165" t="s">
        <v>101</v>
      </c>
      <c r="Q41" s="165"/>
      <c r="R41" s="165" t="s">
        <v>102</v>
      </c>
      <c r="S41" s="165"/>
      <c r="T41" s="165" t="s">
        <v>103</v>
      </c>
      <c r="U41" s="165"/>
      <c r="V41" s="165" t="s">
        <v>104</v>
      </c>
      <c r="W41" s="165"/>
      <c r="X41" s="165" t="s">
        <v>105</v>
      </c>
      <c r="Y41" s="165"/>
      <c r="Z41" s="165" t="s">
        <v>106</v>
      </c>
      <c r="AA41" s="165"/>
      <c r="AB41" s="165" t="s">
        <v>107</v>
      </c>
      <c r="AC41" s="165"/>
      <c r="AD41" s="165" t="s">
        <v>108</v>
      </c>
      <c r="AE41" s="165"/>
      <c r="AF41" s="165" t="s">
        <v>109</v>
      </c>
      <c r="AG41" s="165"/>
      <c r="AH41" s="89"/>
      <c r="AI41" s="90"/>
      <c r="AJ41" t="s">
        <v>110</v>
      </c>
    </row>
    <row r="42" spans="2:36" ht="15" customHeight="1">
      <c r="B42" s="170">
        <v>1</v>
      </c>
      <c r="C42" s="173" t="s">
        <v>132</v>
      </c>
      <c r="D42" s="173"/>
      <c r="E42" s="173"/>
      <c r="F42" s="172" t="s">
        <v>112</v>
      </c>
      <c r="G42" s="173" t="s">
        <v>133</v>
      </c>
      <c r="H42" s="173" t="s">
        <v>96</v>
      </c>
      <c r="I42" s="174" t="s">
        <v>63</v>
      </c>
      <c r="N42" s="175" t="s">
        <v>114</v>
      </c>
      <c r="O42" s="175" t="s">
        <v>114</v>
      </c>
      <c r="P42" s="175" t="s">
        <v>114</v>
      </c>
      <c r="Q42" s="175" t="s">
        <v>114</v>
      </c>
      <c r="R42" s="175" t="s">
        <v>114</v>
      </c>
      <c r="S42" s="175" t="s">
        <v>114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89"/>
      <c r="AI42" s="90"/>
      <c r="AJ42" t="s">
        <v>115</v>
      </c>
    </row>
    <row r="43" spans="2:35" ht="15">
      <c r="B43" s="170"/>
      <c r="C43" s="173"/>
      <c r="D43" s="173"/>
      <c r="E43" s="173"/>
      <c r="F43" s="172"/>
      <c r="G43" s="173"/>
      <c r="H43" s="173"/>
      <c r="I43" s="174" t="s">
        <v>63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89"/>
      <c r="AI43" s="90"/>
    </row>
    <row r="44" spans="2:35" ht="22.5" customHeight="1">
      <c r="B44" s="170"/>
      <c r="C44" s="173"/>
      <c r="D44" s="173"/>
      <c r="E44" s="173"/>
      <c r="F44" s="172"/>
      <c r="G44" s="173"/>
      <c r="H44" s="173"/>
      <c r="I44" s="174" t="s">
        <v>63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89"/>
      <c r="AI44" s="90"/>
    </row>
    <row r="45" spans="2:35" ht="15" customHeight="1">
      <c r="B45" s="170">
        <v>2</v>
      </c>
      <c r="C45" s="173" t="s">
        <v>134</v>
      </c>
      <c r="D45" s="173"/>
      <c r="E45" s="173"/>
      <c r="F45" s="172" t="s">
        <v>112</v>
      </c>
      <c r="G45" s="173" t="s">
        <v>133</v>
      </c>
      <c r="H45" s="173" t="s">
        <v>96</v>
      </c>
      <c r="I45" s="174" t="s">
        <v>63</v>
      </c>
      <c r="J45" s="175"/>
      <c r="K45" s="175"/>
      <c r="L45" s="175"/>
      <c r="M45" s="175"/>
      <c r="N45" s="175" t="s">
        <v>114</v>
      </c>
      <c r="O45" s="175" t="s">
        <v>114</v>
      </c>
      <c r="P45" s="175" t="s">
        <v>114</v>
      </c>
      <c r="Q45" s="175" t="s">
        <v>114</v>
      </c>
      <c r="R45" s="175" t="s">
        <v>114</v>
      </c>
      <c r="S45" s="175" t="s">
        <v>114</v>
      </c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89"/>
      <c r="AI45" s="90"/>
    </row>
    <row r="46" spans="2:36" ht="15">
      <c r="B46" s="170"/>
      <c r="C46" s="173"/>
      <c r="D46" s="173"/>
      <c r="E46" s="173"/>
      <c r="F46" s="172"/>
      <c r="G46" s="173"/>
      <c r="H46" s="173"/>
      <c r="I46" s="174" t="s">
        <v>63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68"/>
      <c r="AJ46" s="177"/>
    </row>
    <row r="47" spans="2:35" ht="30.75" customHeight="1">
      <c r="B47" s="170"/>
      <c r="C47" s="173"/>
      <c r="D47" s="173"/>
      <c r="E47" s="173"/>
      <c r="F47" s="172"/>
      <c r="G47" s="173"/>
      <c r="H47" s="173"/>
      <c r="I47" s="174" t="s">
        <v>63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89"/>
      <c r="AI47" s="90"/>
    </row>
    <row r="48" spans="2:35" ht="15" customHeight="1">
      <c r="B48" s="170">
        <v>3</v>
      </c>
      <c r="C48" s="173" t="s">
        <v>135</v>
      </c>
      <c r="D48" s="173"/>
      <c r="E48" s="173"/>
      <c r="F48" s="172" t="s">
        <v>112</v>
      </c>
      <c r="G48" s="173" t="s">
        <v>133</v>
      </c>
      <c r="H48" s="173" t="s">
        <v>96</v>
      </c>
      <c r="I48" s="174" t="s">
        <v>63</v>
      </c>
      <c r="J48" s="175"/>
      <c r="K48" s="175"/>
      <c r="L48" s="175"/>
      <c r="M48" s="175"/>
      <c r="N48" s="175"/>
      <c r="O48" s="175"/>
      <c r="P48" s="175"/>
      <c r="Q48" s="175"/>
      <c r="R48" s="175" t="s">
        <v>114</v>
      </c>
      <c r="S48" s="175" t="s">
        <v>114</v>
      </c>
      <c r="T48" s="175" t="s">
        <v>114</v>
      </c>
      <c r="U48" s="175" t="s">
        <v>114</v>
      </c>
      <c r="V48" s="175" t="s">
        <v>114</v>
      </c>
      <c r="W48" s="175" t="s">
        <v>114</v>
      </c>
      <c r="X48" s="175" t="s">
        <v>114</v>
      </c>
      <c r="Y48" s="175" t="s">
        <v>114</v>
      </c>
      <c r="Z48" s="175" t="s">
        <v>114</v>
      </c>
      <c r="AA48" s="175" t="s">
        <v>114</v>
      </c>
      <c r="AB48" s="175"/>
      <c r="AC48" s="175"/>
      <c r="AD48" s="175"/>
      <c r="AE48" s="175"/>
      <c r="AF48" s="175"/>
      <c r="AG48" s="175"/>
      <c r="AH48" s="89"/>
      <c r="AI48" s="90"/>
    </row>
    <row r="49" spans="2:35" ht="15">
      <c r="B49" s="170"/>
      <c r="C49" s="173"/>
      <c r="D49" s="173"/>
      <c r="E49" s="173"/>
      <c r="F49" s="172"/>
      <c r="G49" s="173"/>
      <c r="H49" s="173"/>
      <c r="I49" s="174" t="s">
        <v>63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89"/>
      <c r="AI49" s="90"/>
    </row>
    <row r="50" spans="2:35" ht="15">
      <c r="B50" s="170"/>
      <c r="C50" s="173"/>
      <c r="D50" s="173"/>
      <c r="E50" s="173"/>
      <c r="F50" s="172"/>
      <c r="G50" s="173"/>
      <c r="H50" s="173"/>
      <c r="I50" s="174" t="s">
        <v>63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89"/>
      <c r="AI50" s="90"/>
    </row>
    <row r="51" spans="2:35" ht="15" customHeight="1">
      <c r="B51" s="170">
        <v>4</v>
      </c>
      <c r="C51" s="173" t="s">
        <v>136</v>
      </c>
      <c r="D51" s="173"/>
      <c r="E51" s="173"/>
      <c r="F51" s="178" t="s">
        <v>112</v>
      </c>
      <c r="G51" s="173" t="s">
        <v>133</v>
      </c>
      <c r="H51" s="173" t="s">
        <v>96</v>
      </c>
      <c r="I51" s="174" t="s">
        <v>63</v>
      </c>
      <c r="J51" s="175"/>
      <c r="K51" s="175"/>
      <c r="L51" s="175"/>
      <c r="M51" s="175"/>
      <c r="N51" s="175" t="s">
        <v>114</v>
      </c>
      <c r="O51" s="175" t="s">
        <v>114</v>
      </c>
      <c r="P51" s="175" t="s">
        <v>114</v>
      </c>
      <c r="Q51" s="175" t="s">
        <v>114</v>
      </c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89"/>
      <c r="AI51" s="90"/>
    </row>
    <row r="52" spans="2:35" ht="15">
      <c r="B52" s="170"/>
      <c r="C52" s="173"/>
      <c r="D52" s="173"/>
      <c r="E52" s="173"/>
      <c r="F52" s="178"/>
      <c r="G52" s="173"/>
      <c r="H52" s="173"/>
      <c r="I52" s="174" t="s">
        <v>63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89"/>
      <c r="AI52" s="90"/>
    </row>
    <row r="53" spans="2:35" ht="30" customHeight="1">
      <c r="B53" s="170"/>
      <c r="C53" s="173"/>
      <c r="D53" s="173"/>
      <c r="E53" s="173"/>
      <c r="F53" s="178"/>
      <c r="G53" s="173"/>
      <c r="H53" s="173"/>
      <c r="I53" s="174" t="s">
        <v>63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89"/>
      <c r="AI53" s="90"/>
    </row>
    <row r="54" spans="2:35" ht="15" customHeight="1">
      <c r="B54" s="170">
        <v>5</v>
      </c>
      <c r="C54" s="173" t="s">
        <v>137</v>
      </c>
      <c r="D54" s="173"/>
      <c r="E54" s="173"/>
      <c r="F54" s="178" t="s">
        <v>112</v>
      </c>
      <c r="G54" s="173" t="s">
        <v>138</v>
      </c>
      <c r="H54" s="173" t="s">
        <v>96</v>
      </c>
      <c r="I54" s="174" t="s">
        <v>63</v>
      </c>
      <c r="J54" s="175"/>
      <c r="K54" s="175"/>
      <c r="L54" s="175"/>
      <c r="M54" s="175"/>
      <c r="N54" s="175"/>
      <c r="O54" s="175"/>
      <c r="P54" s="175"/>
      <c r="Q54" s="175"/>
      <c r="R54" s="175" t="s">
        <v>114</v>
      </c>
      <c r="S54" s="175" t="s">
        <v>114</v>
      </c>
      <c r="T54" s="175" t="s">
        <v>114</v>
      </c>
      <c r="U54" s="175" t="s">
        <v>114</v>
      </c>
      <c r="V54" s="175" t="s">
        <v>114</v>
      </c>
      <c r="W54" s="175" t="s">
        <v>114</v>
      </c>
      <c r="X54" s="175" t="s">
        <v>114</v>
      </c>
      <c r="Y54" s="175" t="s">
        <v>114</v>
      </c>
      <c r="Z54" s="175" t="s">
        <v>114</v>
      </c>
      <c r="AA54" s="175" t="s">
        <v>114</v>
      </c>
      <c r="AB54" s="175"/>
      <c r="AC54" s="175"/>
      <c r="AD54" s="175"/>
      <c r="AE54" s="175"/>
      <c r="AF54" s="175"/>
      <c r="AG54" s="175"/>
      <c r="AH54" s="89"/>
      <c r="AI54" s="90"/>
    </row>
    <row r="55" spans="2:35" ht="15">
      <c r="B55" s="170"/>
      <c r="C55" s="173"/>
      <c r="D55" s="173"/>
      <c r="E55" s="173"/>
      <c r="F55" s="178"/>
      <c r="G55" s="173"/>
      <c r="H55" s="173"/>
      <c r="I55" s="174" t="s">
        <v>63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89"/>
      <c r="AI55" s="90"/>
    </row>
    <row r="56" spans="2:35" ht="15">
      <c r="B56" s="170"/>
      <c r="C56" s="173"/>
      <c r="D56" s="173"/>
      <c r="E56" s="173"/>
      <c r="F56" s="178"/>
      <c r="G56" s="173"/>
      <c r="H56" s="173"/>
      <c r="I56" s="174" t="s">
        <v>63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89"/>
      <c r="AI56" s="90"/>
    </row>
    <row r="57" spans="2:35" ht="15" customHeight="1">
      <c r="B57" s="170">
        <v>6</v>
      </c>
      <c r="C57" s="178"/>
      <c r="D57" s="178"/>
      <c r="E57" s="178"/>
      <c r="F57" s="178"/>
      <c r="G57" s="173"/>
      <c r="H57" s="173" t="s">
        <v>96</v>
      </c>
      <c r="I57" s="174" t="s">
        <v>63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89"/>
      <c r="AI57" s="90"/>
    </row>
    <row r="58" spans="2:35" ht="15">
      <c r="B58" s="170"/>
      <c r="C58" s="178"/>
      <c r="D58" s="178"/>
      <c r="E58" s="178"/>
      <c r="F58" s="178"/>
      <c r="G58" s="173"/>
      <c r="H58" s="173"/>
      <c r="I58" s="174" t="s">
        <v>63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89"/>
      <c r="AI58" s="90"/>
    </row>
    <row r="59" spans="2:35" ht="15">
      <c r="B59" s="170"/>
      <c r="C59" s="178"/>
      <c r="D59" s="178"/>
      <c r="E59" s="178"/>
      <c r="F59" s="178"/>
      <c r="G59" s="173"/>
      <c r="H59" s="173"/>
      <c r="I59" s="174" t="s">
        <v>63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89"/>
      <c r="AI59" s="90"/>
    </row>
    <row r="60" spans="2:35" ht="15">
      <c r="B60" s="179"/>
      <c r="C60" s="180"/>
      <c r="D60" s="180"/>
      <c r="E60" s="180"/>
      <c r="F60" s="180"/>
      <c r="G60" s="181"/>
      <c r="H60" s="181"/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89"/>
      <c r="AI60" s="90"/>
    </row>
    <row r="61" spans="2:35" ht="15">
      <c r="B61" s="184"/>
      <c r="C61" s="185"/>
      <c r="D61" s="186"/>
      <c r="E61" s="187"/>
      <c r="F61" s="187"/>
      <c r="G61" s="186"/>
      <c r="H61" s="186"/>
      <c r="I61" s="186"/>
      <c r="J61" s="188"/>
      <c r="K61" s="189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1"/>
    </row>
    <row r="62" spans="2:35" ht="15.75">
      <c r="B62" s="192" t="s">
        <v>120</v>
      </c>
      <c r="C62" s="192"/>
      <c r="D62" s="192"/>
      <c r="E62" s="192"/>
      <c r="F62" s="192"/>
      <c r="G62" s="192"/>
      <c r="H62" s="192"/>
      <c r="I62" s="136" t="s">
        <v>121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3"/>
      <c r="C63" s="193"/>
      <c r="D63" s="193"/>
      <c r="E63" s="193"/>
      <c r="F63" s="193"/>
      <c r="G63" s="193"/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</row>
    <row r="64" spans="2:35" ht="12.75">
      <c r="B64" s="193"/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</row>
    <row r="65" spans="1:36" ht="14.25">
      <c r="A65" s="195"/>
      <c r="B65" s="193"/>
      <c r="C65" s="193"/>
      <c r="D65" s="193"/>
      <c r="E65" s="193"/>
      <c r="F65" s="193"/>
      <c r="G65" s="193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</row>
    <row r="66" spans="2:35" ht="12.75" customHeight="1">
      <c r="B66" s="196" t="s">
        <v>122</v>
      </c>
      <c r="C66" s="196"/>
      <c r="D66" s="197" t="s">
        <v>123</v>
      </c>
      <c r="E66" s="197"/>
      <c r="F66" s="197"/>
      <c r="G66" s="197"/>
      <c r="H66" s="197"/>
      <c r="I66" s="198" t="s">
        <v>124</v>
      </c>
      <c r="J66" s="198"/>
      <c r="K66" s="198"/>
      <c r="L66" s="198"/>
      <c r="M66" s="198"/>
      <c r="N66" s="198"/>
      <c r="O66" s="198"/>
      <c r="P66" s="198"/>
      <c r="Q66" s="198"/>
      <c r="R66" s="199"/>
      <c r="S66" s="208" t="s">
        <v>125</v>
      </c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</row>
    <row r="67" spans="2:35" ht="12.75" customHeight="1">
      <c r="B67" s="196"/>
      <c r="C67" s="196"/>
      <c r="D67" s="197"/>
      <c r="E67" s="197"/>
      <c r="F67" s="197"/>
      <c r="G67" s="197"/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201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</row>
    <row r="69" spans="2:3" ht="14.25">
      <c r="B69" s="202"/>
      <c r="C69" s="202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9"/>
  <sheetViews>
    <sheetView workbookViewId="0" topLeftCell="A28">
      <selection activeCell="C42" sqref="C42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75.75" customHeight="1">
      <c r="A2" s="80"/>
      <c r="B2" s="81" t="s">
        <v>47</v>
      </c>
      <c r="C2" s="81"/>
      <c r="D2" s="81"/>
      <c r="E2" s="82"/>
      <c r="F2" s="83" t="s">
        <v>48</v>
      </c>
      <c r="G2" s="84">
        <f>'scheda apo '!E12</f>
        <v>0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5" ht="13.5">
      <c r="A3" s="80"/>
      <c r="B3" s="86"/>
      <c r="C3" s="8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50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51</v>
      </c>
      <c r="U5" s="94"/>
      <c r="V5" s="94"/>
      <c r="W5" s="94"/>
      <c r="X5" s="94"/>
      <c r="Y5" s="94"/>
      <c r="Z5" s="95" t="s">
        <v>52</v>
      </c>
      <c r="AA5" s="95"/>
      <c r="AI5" s="90"/>
      <c r="AJ5" t="s">
        <v>53</v>
      </c>
    </row>
    <row r="6" spans="2:36" ht="20.25" customHeight="1">
      <c r="B6" s="86"/>
      <c r="C6" s="96" t="s">
        <v>54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52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55</v>
      </c>
      <c r="U7" s="98"/>
      <c r="V7" s="98"/>
      <c r="W7" s="98"/>
      <c r="X7" s="98"/>
      <c r="Y7" s="98"/>
      <c r="Z7" s="99" t="s">
        <v>56</v>
      </c>
      <c r="AA7" s="99"/>
      <c r="AI7" s="90"/>
      <c r="AJ7" t="s">
        <v>56</v>
      </c>
    </row>
    <row r="8" spans="2:35" ht="13.5">
      <c r="B8" s="86"/>
      <c r="C8" s="100" t="s">
        <v>57</v>
      </c>
      <c r="D8" s="101">
        <v>0.1</v>
      </c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58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6.5" customHeight="1">
      <c r="B10" s="86"/>
      <c r="C10" s="103" t="s">
        <v>59</v>
      </c>
      <c r="D10" s="104"/>
      <c r="E10" s="105"/>
      <c r="F10" s="106" t="s">
        <v>126</v>
      </c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62</v>
      </c>
      <c r="S10" s="108"/>
      <c r="T10" s="108"/>
      <c r="U10" s="108"/>
      <c r="V10" s="109" t="s">
        <v>62</v>
      </c>
      <c r="W10" s="109"/>
      <c r="X10" s="109"/>
      <c r="Y10" s="109"/>
      <c r="Z10" s="110" t="s">
        <v>63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64</v>
      </c>
      <c r="D11" s="112" t="s">
        <v>139</v>
      </c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66</v>
      </c>
      <c r="D12" s="112" t="s">
        <v>5</v>
      </c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67</v>
      </c>
      <c r="D13" s="112" t="s">
        <v>140</v>
      </c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69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70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>
        <v>2021</v>
      </c>
      <c r="V14" s="109"/>
      <c r="W14" s="109"/>
      <c r="X14" s="109" t="s">
        <v>63</v>
      </c>
      <c r="Y14" s="109"/>
      <c r="Z14" s="109"/>
      <c r="AA14" s="110" t="s">
        <v>63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71</v>
      </c>
      <c r="S15" s="123"/>
      <c r="T15" s="123"/>
      <c r="U15" s="124"/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72</v>
      </c>
      <c r="S16" s="123"/>
      <c r="T16" s="123"/>
      <c r="U16" s="124">
        <v>1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73</v>
      </c>
      <c r="S17" s="123"/>
      <c r="T17" s="123"/>
      <c r="U17" s="124">
        <v>2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74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75</v>
      </c>
      <c r="S18" s="123"/>
      <c r="T18" s="123"/>
      <c r="U18" s="124">
        <v>0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76</v>
      </c>
      <c r="E19" s="135"/>
      <c r="F19" s="135"/>
      <c r="G19" s="136" t="s">
        <v>77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78</v>
      </c>
      <c r="S19" s="137"/>
      <c r="T19" s="137"/>
      <c r="U19" s="124">
        <v>0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80"/>
      <c r="AI19" s="138"/>
    </row>
    <row r="20" spans="2:35" ht="21">
      <c r="B20" s="133"/>
      <c r="C20" s="133"/>
      <c r="D20" s="139">
        <v>44197</v>
      </c>
      <c r="E20" s="139"/>
      <c r="F20" s="139"/>
      <c r="G20" s="140" t="s">
        <v>141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79</v>
      </c>
      <c r="S20" s="142"/>
      <c r="T20" s="142"/>
      <c r="U20" s="143">
        <f>SUM(U15:W19)</f>
        <v>3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80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 customHeight="1">
      <c r="B24" s="133"/>
      <c r="C24" s="134"/>
      <c r="D24" s="209" t="s">
        <v>142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89"/>
      <c r="AE27" s="89"/>
      <c r="AF27" s="89"/>
      <c r="AG27" s="89"/>
      <c r="AH27" s="89"/>
      <c r="AI27" s="90"/>
    </row>
    <row r="28" spans="2:35" ht="80.25" customHeight="1">
      <c r="B28" s="133"/>
      <c r="C28" s="134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82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4" t="s">
        <v>143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9"/>
      <c r="AE34" s="89"/>
      <c r="AF34" s="89"/>
      <c r="AG34" s="89"/>
      <c r="AH34" s="89"/>
      <c r="AI34" s="90"/>
    </row>
    <row r="35" spans="2:35" ht="20.25" customHeight="1">
      <c r="B35" s="133"/>
      <c r="C35" s="13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5" t="s">
        <v>131</v>
      </c>
      <c r="E36" s="109" t="s">
        <v>85</v>
      </c>
      <c r="F36" s="109"/>
      <c r="G36" s="156" t="s">
        <v>86</v>
      </c>
      <c r="H36" s="156"/>
      <c r="I36" s="156"/>
      <c r="J36" s="156" t="s">
        <v>87</v>
      </c>
      <c r="K36" s="156"/>
      <c r="L36" s="156"/>
      <c r="M36" s="156"/>
      <c r="N36" s="156"/>
      <c r="O36" s="156"/>
      <c r="P36" s="156" t="s">
        <v>88</v>
      </c>
      <c r="Q36" s="156"/>
      <c r="R36" s="156"/>
      <c r="S36" s="156"/>
      <c r="T36" s="156"/>
      <c r="U36" s="156"/>
      <c r="V36" s="157" t="s">
        <v>89</v>
      </c>
      <c r="W36" s="157"/>
      <c r="X36" s="157"/>
      <c r="Y36" s="157"/>
      <c r="Z36" s="157"/>
      <c r="AA36" s="157"/>
      <c r="AB36" s="157"/>
      <c r="AC36" s="157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60"/>
      <c r="R37" s="160"/>
      <c r="S37" s="160"/>
      <c r="T37" s="160"/>
      <c r="U37" s="160"/>
      <c r="V37" s="161"/>
      <c r="W37" s="161"/>
      <c r="X37" s="161"/>
      <c r="Y37" s="161"/>
      <c r="Z37" s="161"/>
      <c r="AA37" s="161"/>
      <c r="AB37" s="161"/>
      <c r="AC37" s="161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2"/>
      <c r="Q39" s="162"/>
      <c r="R39" s="162"/>
      <c r="S39" s="162"/>
      <c r="T39" s="162"/>
      <c r="U39" s="162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53</v>
      </c>
    </row>
    <row r="40" spans="2:36" ht="15" customHeight="1">
      <c r="B40" s="164" t="s">
        <v>90</v>
      </c>
      <c r="C40" s="165" t="s">
        <v>91</v>
      </c>
      <c r="D40" s="165"/>
      <c r="E40" s="165"/>
      <c r="F40" s="166" t="s">
        <v>92</v>
      </c>
      <c r="G40" s="166" t="s">
        <v>93</v>
      </c>
      <c r="H40" s="166" t="s">
        <v>94</v>
      </c>
      <c r="I40" s="165" t="s">
        <v>95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7"/>
      <c r="AI40" s="168"/>
      <c r="AJ40" s="195" t="s">
        <v>96</v>
      </c>
    </row>
    <row r="41" spans="2:36" ht="15">
      <c r="B41" s="164"/>
      <c r="C41" s="165"/>
      <c r="D41" s="165"/>
      <c r="E41" s="165"/>
      <c r="F41" s="166"/>
      <c r="G41" s="166"/>
      <c r="H41" s="166"/>
      <c r="I41" s="165" t="s">
        <v>97</v>
      </c>
      <c r="J41" s="165" t="s">
        <v>98</v>
      </c>
      <c r="K41" s="165"/>
      <c r="L41" s="165" t="s">
        <v>99</v>
      </c>
      <c r="M41" s="165"/>
      <c r="N41" s="165" t="s">
        <v>100</v>
      </c>
      <c r="O41" s="165"/>
      <c r="P41" s="165" t="s">
        <v>101</v>
      </c>
      <c r="Q41" s="165"/>
      <c r="R41" s="165" t="s">
        <v>102</v>
      </c>
      <c r="S41" s="165"/>
      <c r="T41" s="165" t="s">
        <v>103</v>
      </c>
      <c r="U41" s="165"/>
      <c r="V41" s="165" t="s">
        <v>104</v>
      </c>
      <c r="W41" s="165"/>
      <c r="X41" s="165" t="s">
        <v>105</v>
      </c>
      <c r="Y41" s="165"/>
      <c r="Z41" s="165" t="s">
        <v>106</v>
      </c>
      <c r="AA41" s="165"/>
      <c r="AB41" s="165" t="s">
        <v>107</v>
      </c>
      <c r="AC41" s="165"/>
      <c r="AD41" s="165" t="s">
        <v>108</v>
      </c>
      <c r="AE41" s="165"/>
      <c r="AF41" s="165" t="s">
        <v>109</v>
      </c>
      <c r="AG41" s="165"/>
      <c r="AH41" s="89"/>
      <c r="AI41" s="90"/>
      <c r="AJ41" t="s">
        <v>110</v>
      </c>
    </row>
    <row r="42" spans="2:36" ht="15" customHeight="1">
      <c r="B42" s="170">
        <v>1</v>
      </c>
      <c r="C42" s="178" t="s">
        <v>144</v>
      </c>
      <c r="D42" s="178"/>
      <c r="E42" s="178"/>
      <c r="F42" s="172" t="s">
        <v>112</v>
      </c>
      <c r="G42" s="173" t="s">
        <v>133</v>
      </c>
      <c r="H42" s="173" t="s">
        <v>96</v>
      </c>
      <c r="I42" s="174">
        <v>2021</v>
      </c>
      <c r="J42" s="175" t="s">
        <v>114</v>
      </c>
      <c r="K42" s="175" t="s">
        <v>114</v>
      </c>
      <c r="L42" s="175" t="s">
        <v>114</v>
      </c>
      <c r="M42" s="175" t="s">
        <v>114</v>
      </c>
      <c r="N42" s="175" t="s">
        <v>114</v>
      </c>
      <c r="O42" s="175" t="s">
        <v>114</v>
      </c>
      <c r="P42" s="175" t="s">
        <v>114</v>
      </c>
      <c r="Q42" s="175" t="s">
        <v>114</v>
      </c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89"/>
      <c r="AI42" s="90"/>
      <c r="AJ42" t="s">
        <v>115</v>
      </c>
    </row>
    <row r="43" spans="2:35" ht="15">
      <c r="B43" s="170"/>
      <c r="C43" s="178"/>
      <c r="D43" s="178"/>
      <c r="E43" s="178"/>
      <c r="F43" s="172"/>
      <c r="G43" s="173"/>
      <c r="H43" s="173"/>
      <c r="I43" s="174" t="s">
        <v>63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89"/>
      <c r="AI43" s="90"/>
    </row>
    <row r="44" spans="2:35" ht="15">
      <c r="B44" s="170"/>
      <c r="C44" s="178"/>
      <c r="D44" s="178"/>
      <c r="E44" s="178"/>
      <c r="F44" s="172"/>
      <c r="G44" s="173"/>
      <c r="H44" s="173"/>
      <c r="I44" s="174" t="s">
        <v>63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89"/>
      <c r="AI44" s="90"/>
    </row>
    <row r="45" spans="2:35" ht="15" customHeight="1">
      <c r="B45" s="170">
        <v>2</v>
      </c>
      <c r="C45" s="178" t="s">
        <v>145</v>
      </c>
      <c r="D45" s="178"/>
      <c r="E45" s="178"/>
      <c r="F45" s="172" t="s">
        <v>112</v>
      </c>
      <c r="G45" s="173" t="s">
        <v>133</v>
      </c>
      <c r="H45" s="173" t="s">
        <v>96</v>
      </c>
      <c r="I45" s="174">
        <v>2021</v>
      </c>
      <c r="J45" s="175"/>
      <c r="K45" s="175"/>
      <c r="L45" s="175"/>
      <c r="M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89"/>
      <c r="AI45" s="90"/>
    </row>
    <row r="46" spans="2:36" ht="15">
      <c r="B46" s="170"/>
      <c r="C46" s="178"/>
      <c r="D46" s="178"/>
      <c r="E46" s="178"/>
      <c r="F46" s="172"/>
      <c r="G46" s="173"/>
      <c r="H46" s="173"/>
      <c r="I46" s="174" t="s">
        <v>63</v>
      </c>
      <c r="J46" s="175"/>
      <c r="K46" s="175"/>
      <c r="L46" s="175"/>
      <c r="M46" s="175"/>
      <c r="N46" s="175"/>
      <c r="O46" s="175"/>
      <c r="P46" s="175" t="s">
        <v>114</v>
      </c>
      <c r="Q46" s="175" t="s">
        <v>114</v>
      </c>
      <c r="R46" s="175" t="s">
        <v>114</v>
      </c>
      <c r="S46" s="175" t="s">
        <v>114</v>
      </c>
      <c r="T46" s="175" t="s">
        <v>114</v>
      </c>
      <c r="U46" s="175" t="s">
        <v>114</v>
      </c>
      <c r="V46" s="175" t="s">
        <v>114</v>
      </c>
      <c r="W46" s="175" t="s">
        <v>114</v>
      </c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68"/>
      <c r="AJ46" s="177"/>
    </row>
    <row r="47" spans="2:35" ht="15">
      <c r="B47" s="170"/>
      <c r="C47" s="178"/>
      <c r="D47" s="178"/>
      <c r="E47" s="178"/>
      <c r="F47" s="172"/>
      <c r="G47" s="173"/>
      <c r="H47" s="173"/>
      <c r="I47" s="174" t="s">
        <v>63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89"/>
      <c r="AI47" s="90"/>
    </row>
    <row r="48" spans="2:35" ht="15" customHeight="1">
      <c r="B48" s="170">
        <v>3</v>
      </c>
      <c r="C48" s="178" t="s">
        <v>146</v>
      </c>
      <c r="D48" s="178"/>
      <c r="E48" s="178"/>
      <c r="F48" s="172" t="s">
        <v>112</v>
      </c>
      <c r="G48" s="173" t="s">
        <v>147</v>
      </c>
      <c r="H48" s="173" t="s">
        <v>96</v>
      </c>
      <c r="I48" s="174">
        <v>2021</v>
      </c>
      <c r="J48" s="175"/>
      <c r="K48" s="175"/>
      <c r="L48" s="175"/>
      <c r="M48" s="175"/>
      <c r="N48" s="175"/>
      <c r="O48" s="175"/>
      <c r="P48" s="175"/>
      <c r="Q48" s="175"/>
      <c r="R48" s="175" t="s">
        <v>114</v>
      </c>
      <c r="S48" s="175" t="s">
        <v>114</v>
      </c>
      <c r="T48" s="175" t="s">
        <v>114</v>
      </c>
      <c r="U48" s="175" t="s">
        <v>114</v>
      </c>
      <c r="V48" s="175" t="s">
        <v>114</v>
      </c>
      <c r="W48" s="175" t="s">
        <v>114</v>
      </c>
      <c r="X48" s="175" t="s">
        <v>114</v>
      </c>
      <c r="Y48" s="175" t="s">
        <v>114</v>
      </c>
      <c r="Z48" s="175" t="s">
        <v>114</v>
      </c>
      <c r="AA48" s="175"/>
      <c r="AB48" s="175"/>
      <c r="AC48" s="175"/>
      <c r="AD48" s="175"/>
      <c r="AE48" s="175"/>
      <c r="AF48" s="175"/>
      <c r="AG48" s="175"/>
      <c r="AH48" s="89"/>
      <c r="AI48" s="90"/>
    </row>
    <row r="49" spans="2:35" ht="15">
      <c r="B49" s="170"/>
      <c r="C49" s="178"/>
      <c r="D49" s="178"/>
      <c r="E49" s="178"/>
      <c r="F49" s="172"/>
      <c r="G49" s="173"/>
      <c r="H49" s="173"/>
      <c r="I49" s="174" t="s">
        <v>63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89"/>
      <c r="AI49" s="90"/>
    </row>
    <row r="50" spans="2:35" ht="15">
      <c r="B50" s="170"/>
      <c r="C50" s="178"/>
      <c r="D50" s="178"/>
      <c r="E50" s="178"/>
      <c r="F50" s="172"/>
      <c r="G50" s="173"/>
      <c r="H50" s="173"/>
      <c r="I50" s="174" t="s">
        <v>63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89"/>
      <c r="AI50" s="90"/>
    </row>
    <row r="51" spans="2:35" ht="15" customHeight="1">
      <c r="B51" s="170">
        <v>4</v>
      </c>
      <c r="C51" s="178" t="s">
        <v>148</v>
      </c>
      <c r="D51" s="178"/>
      <c r="E51" s="178"/>
      <c r="F51" s="172" t="s">
        <v>112</v>
      </c>
      <c r="G51" s="173" t="s">
        <v>149</v>
      </c>
      <c r="H51" s="173" t="s">
        <v>96</v>
      </c>
      <c r="I51" s="174">
        <v>2021</v>
      </c>
      <c r="J51" s="175"/>
      <c r="K51" s="175"/>
      <c r="L51" s="175"/>
      <c r="M51" s="175"/>
      <c r="N51" s="175"/>
      <c r="O51" s="175"/>
      <c r="P51" s="175"/>
      <c r="Q51" s="175"/>
      <c r="R51" s="175" t="s">
        <v>114</v>
      </c>
      <c r="S51" s="175" t="s">
        <v>114</v>
      </c>
      <c r="T51" s="175" t="s">
        <v>114</v>
      </c>
      <c r="U51" s="175" t="s">
        <v>114</v>
      </c>
      <c r="V51" s="175" t="s">
        <v>114</v>
      </c>
      <c r="W51" s="175" t="s">
        <v>114</v>
      </c>
      <c r="X51" s="175" t="s">
        <v>114</v>
      </c>
      <c r="Y51" s="175" t="s">
        <v>114</v>
      </c>
      <c r="Z51" s="175" t="s">
        <v>114</v>
      </c>
      <c r="AA51" s="175" t="s">
        <v>114</v>
      </c>
      <c r="AB51" s="175" t="s">
        <v>114</v>
      </c>
      <c r="AC51" s="175" t="s">
        <v>114</v>
      </c>
      <c r="AD51" s="175" t="s">
        <v>114</v>
      </c>
      <c r="AE51" s="175" t="s">
        <v>114</v>
      </c>
      <c r="AF51" s="175" t="s">
        <v>114</v>
      </c>
      <c r="AG51" s="175" t="s">
        <v>114</v>
      </c>
      <c r="AH51" s="89"/>
      <c r="AI51" s="90"/>
    </row>
    <row r="52" spans="2:35" ht="15">
      <c r="B52" s="170"/>
      <c r="C52" s="178"/>
      <c r="D52" s="178"/>
      <c r="E52" s="178"/>
      <c r="F52" s="172"/>
      <c r="G52" s="173"/>
      <c r="H52" s="173"/>
      <c r="I52" s="174" t="s">
        <v>63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89"/>
      <c r="AI52" s="90"/>
    </row>
    <row r="53" spans="2:35" ht="39.75" customHeight="1">
      <c r="B53" s="170"/>
      <c r="C53" s="178"/>
      <c r="D53" s="178"/>
      <c r="E53" s="178"/>
      <c r="F53" s="172"/>
      <c r="G53" s="173"/>
      <c r="H53" s="173"/>
      <c r="I53" s="174" t="s">
        <v>63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89"/>
      <c r="AI53" s="90"/>
    </row>
    <row r="54" spans="2:35" ht="15" customHeight="1">
      <c r="B54" s="170">
        <v>5</v>
      </c>
      <c r="C54" s="178"/>
      <c r="D54" s="178"/>
      <c r="E54" s="178"/>
      <c r="F54" s="178"/>
      <c r="G54" s="173"/>
      <c r="H54" s="173" t="s">
        <v>96</v>
      </c>
      <c r="I54" s="174" t="s">
        <v>63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89"/>
      <c r="AI54" s="90"/>
    </row>
    <row r="55" spans="2:35" ht="11.25" customHeight="1">
      <c r="B55" s="170"/>
      <c r="C55" s="178"/>
      <c r="D55" s="178"/>
      <c r="E55" s="178"/>
      <c r="F55" s="178"/>
      <c r="G55" s="173"/>
      <c r="H55" s="173"/>
      <c r="I55" s="174" t="s">
        <v>63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89"/>
      <c r="AI55" s="90"/>
    </row>
    <row r="56" spans="2:35" ht="15" hidden="1">
      <c r="B56" s="170"/>
      <c r="C56" s="178"/>
      <c r="D56" s="178"/>
      <c r="E56" s="178"/>
      <c r="F56" s="178"/>
      <c r="G56" s="173"/>
      <c r="H56" s="173"/>
      <c r="I56" s="174" t="s">
        <v>63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89"/>
      <c r="AI56" s="90"/>
    </row>
    <row r="57" spans="2:35" ht="15" customHeight="1">
      <c r="B57" s="170">
        <v>6</v>
      </c>
      <c r="C57" s="178"/>
      <c r="D57" s="178"/>
      <c r="E57" s="178"/>
      <c r="F57" s="178"/>
      <c r="G57" s="173"/>
      <c r="H57" s="173" t="s">
        <v>96</v>
      </c>
      <c r="I57" s="174" t="s">
        <v>63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89"/>
      <c r="AI57" s="90"/>
    </row>
    <row r="58" spans="2:35" ht="15">
      <c r="B58" s="170"/>
      <c r="C58" s="178"/>
      <c r="D58" s="178"/>
      <c r="E58" s="178"/>
      <c r="F58" s="178"/>
      <c r="G58" s="173"/>
      <c r="H58" s="173"/>
      <c r="I58" s="174" t="s">
        <v>63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89"/>
      <c r="AI58" s="90"/>
    </row>
    <row r="59" spans="2:35" ht="3" customHeight="1">
      <c r="B59" s="170"/>
      <c r="C59" s="178"/>
      <c r="D59" s="178"/>
      <c r="E59" s="178"/>
      <c r="F59" s="178"/>
      <c r="G59" s="173"/>
      <c r="H59" s="173"/>
      <c r="I59" s="174" t="s">
        <v>63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89"/>
      <c r="AI59" s="90"/>
    </row>
    <row r="60" spans="2:35" ht="15">
      <c r="B60" s="179"/>
      <c r="C60" s="180"/>
      <c r="D60" s="180"/>
      <c r="E60" s="180"/>
      <c r="F60" s="180"/>
      <c r="G60" s="181"/>
      <c r="H60" s="181"/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89"/>
      <c r="AI60" s="90"/>
    </row>
    <row r="61" spans="2:35" ht="15">
      <c r="B61" s="184"/>
      <c r="C61" s="185"/>
      <c r="D61" s="186"/>
      <c r="E61" s="187"/>
      <c r="F61" s="187"/>
      <c r="G61" s="186"/>
      <c r="H61" s="186"/>
      <c r="I61" s="186"/>
      <c r="J61" s="188"/>
      <c r="K61" s="189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1"/>
    </row>
    <row r="62" spans="2:35" ht="15.75">
      <c r="B62" s="192" t="s">
        <v>120</v>
      </c>
      <c r="C62" s="192"/>
      <c r="D62" s="192"/>
      <c r="E62" s="192"/>
      <c r="F62" s="192"/>
      <c r="G62" s="192"/>
      <c r="H62" s="192"/>
      <c r="I62" s="136" t="s">
        <v>121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3"/>
      <c r="C63" s="193"/>
      <c r="D63" s="193"/>
      <c r="E63" s="193"/>
      <c r="F63" s="193"/>
      <c r="G63" s="193"/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</row>
    <row r="64" spans="2:35" ht="12.75">
      <c r="B64" s="193"/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</row>
    <row r="65" spans="1:36" ht="14.25">
      <c r="A65" s="195"/>
      <c r="B65" s="193"/>
      <c r="C65" s="193"/>
      <c r="D65" s="193"/>
      <c r="E65" s="193"/>
      <c r="F65" s="193"/>
      <c r="G65" s="193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</row>
    <row r="66" spans="2:35" ht="12.75" customHeight="1">
      <c r="B66" s="196" t="s">
        <v>122</v>
      </c>
      <c r="C66" s="196"/>
      <c r="D66" s="197" t="s">
        <v>123</v>
      </c>
      <c r="E66" s="197"/>
      <c r="F66" s="197"/>
      <c r="G66" s="197"/>
      <c r="H66" s="197"/>
      <c r="I66" s="198" t="s">
        <v>124</v>
      </c>
      <c r="J66" s="198"/>
      <c r="K66" s="198"/>
      <c r="L66" s="198"/>
      <c r="M66" s="198"/>
      <c r="N66" s="198"/>
      <c r="O66" s="198"/>
      <c r="P66" s="198"/>
      <c r="Q66" s="198"/>
      <c r="R66" s="199"/>
      <c r="S66" s="208" t="s">
        <v>125</v>
      </c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</row>
    <row r="67" spans="2:35" ht="12.75" customHeight="1">
      <c r="B67" s="196"/>
      <c r="C67" s="196"/>
      <c r="D67" s="197"/>
      <c r="E67" s="197"/>
      <c r="F67" s="197"/>
      <c r="G67" s="197"/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201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</row>
    <row r="69" spans="2:3" ht="14.25">
      <c r="B69" s="202"/>
      <c r="C69" s="202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Z5 Z7:AA7">
      <formula1>$AJ$5:$AJ$7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H42:H44">
      <formula1>$AJ$39:$AJ$42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9"/>
  <sheetViews>
    <sheetView tabSelected="1" workbookViewId="0" topLeftCell="A28">
      <selection activeCell="F48" sqref="F48"/>
    </sheetView>
  </sheetViews>
  <sheetFormatPr defaultColWidth="9.140625" defaultRowHeight="12.75"/>
  <cols>
    <col min="1" max="1" width="1.57421875" style="0" customWidth="1"/>
    <col min="2" max="2" width="3.57421875" style="0" customWidth="1"/>
    <col min="3" max="3" width="33.00390625" style="0" customWidth="1"/>
    <col min="4" max="4" width="12.8515625" style="0" customWidth="1"/>
    <col min="5" max="5" width="7.421875" style="0" customWidth="1"/>
    <col min="6" max="6" width="15.140625" style="0" customWidth="1"/>
    <col min="7" max="7" width="13.00390625" style="0" customWidth="1"/>
    <col min="8" max="8" width="13.421875" style="0" customWidth="1"/>
    <col min="9" max="9" width="9.140625" style="0" customWidth="1"/>
    <col min="10" max="33" width="2.7109375" style="0" customWidth="1"/>
    <col min="34" max="34" width="4.00390625" style="0" customWidth="1"/>
    <col min="35" max="35" width="2.00390625" style="0" customWidth="1"/>
    <col min="36" max="36" width="9.140625" style="0" hidden="1" customWidth="1"/>
    <col min="37" max="37" width="1.57421875" style="0" customWidth="1"/>
  </cols>
  <sheetData>
    <row r="1" ht="13.5"/>
    <row r="2" spans="1:36" ht="63.75" customHeight="1">
      <c r="A2" s="80"/>
      <c r="B2" s="81" t="s">
        <v>47</v>
      </c>
      <c r="C2" s="81"/>
      <c r="D2" s="81"/>
      <c r="E2" s="82"/>
      <c r="F2" s="83" t="s">
        <v>48</v>
      </c>
      <c r="G2" s="84">
        <f>'scheda apo '!E13</f>
        <v>0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5"/>
    </row>
    <row r="3" spans="1:35" ht="13.5">
      <c r="A3" s="80"/>
      <c r="B3" s="86"/>
      <c r="C3" s="8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</row>
    <row r="4" spans="1:35" ht="12.75" customHeight="1">
      <c r="A4" s="89"/>
      <c r="B4" s="86"/>
      <c r="C4" s="91" t="s">
        <v>49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89"/>
      <c r="O4" s="89"/>
      <c r="P4" s="89"/>
      <c r="Q4" s="89"/>
      <c r="T4" s="93" t="s">
        <v>50</v>
      </c>
      <c r="U4" s="93"/>
      <c r="V4" s="93"/>
      <c r="W4" s="93"/>
      <c r="X4" s="93"/>
      <c r="Y4" s="93"/>
      <c r="Z4" s="93"/>
      <c r="AA4" s="93"/>
      <c r="AI4" s="90"/>
    </row>
    <row r="5" spans="2:36" ht="25.5" customHeight="1">
      <c r="B5" s="86"/>
      <c r="C5" s="91"/>
      <c r="D5" s="92"/>
      <c r="E5" s="92"/>
      <c r="F5" s="92"/>
      <c r="G5" s="92"/>
      <c r="H5" s="92"/>
      <c r="I5" s="92"/>
      <c r="J5" s="92"/>
      <c r="K5" s="92"/>
      <c r="L5" s="92"/>
      <c r="M5" s="92"/>
      <c r="N5" s="89"/>
      <c r="O5" s="89"/>
      <c r="P5" s="89"/>
      <c r="Q5" s="89"/>
      <c r="T5" s="94" t="s">
        <v>51</v>
      </c>
      <c r="U5" s="94"/>
      <c r="V5" s="94"/>
      <c r="W5" s="94"/>
      <c r="X5" s="94"/>
      <c r="Y5" s="94"/>
      <c r="Z5" s="95" t="s">
        <v>52</v>
      </c>
      <c r="AA5" s="95"/>
      <c r="AI5" s="90"/>
      <c r="AJ5" t="s">
        <v>53</v>
      </c>
    </row>
    <row r="6" spans="2:36" ht="20.25" customHeight="1">
      <c r="B6" s="86"/>
      <c r="C6" s="96" t="s">
        <v>54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89"/>
      <c r="O6" s="89"/>
      <c r="P6" s="89"/>
      <c r="Q6" s="89"/>
      <c r="T6" s="94"/>
      <c r="U6" s="94"/>
      <c r="V6" s="94"/>
      <c r="W6" s="94"/>
      <c r="X6" s="94"/>
      <c r="Y6" s="94"/>
      <c r="Z6" s="95"/>
      <c r="AA6" s="95"/>
      <c r="AI6" s="90"/>
      <c r="AJ6" t="s">
        <v>52</v>
      </c>
    </row>
    <row r="7" spans="2:36" ht="40.5" customHeight="1">
      <c r="B7" s="86"/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89"/>
      <c r="O7" s="89"/>
      <c r="P7" s="89"/>
      <c r="Q7" s="89"/>
      <c r="T7" s="98" t="s">
        <v>55</v>
      </c>
      <c r="U7" s="98"/>
      <c r="V7" s="98"/>
      <c r="W7" s="98"/>
      <c r="X7" s="98"/>
      <c r="Y7" s="98"/>
      <c r="Z7" s="99" t="s">
        <v>52</v>
      </c>
      <c r="AA7" s="99"/>
      <c r="AI7" s="90"/>
      <c r="AJ7" t="s">
        <v>56</v>
      </c>
    </row>
    <row r="8" spans="2:35" ht="13.5">
      <c r="B8" s="86"/>
      <c r="C8" s="100" t="s">
        <v>57</v>
      </c>
      <c r="D8" s="101">
        <v>0.1</v>
      </c>
      <c r="E8" s="101"/>
      <c r="F8" s="101"/>
      <c r="G8" s="101"/>
      <c r="H8" s="101"/>
      <c r="I8" s="101"/>
      <c r="J8" s="101"/>
      <c r="K8" s="101"/>
      <c r="L8" s="101"/>
      <c r="M8" s="101"/>
      <c r="N8" s="89"/>
      <c r="O8" s="89"/>
      <c r="P8" s="89"/>
      <c r="Q8" s="89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89"/>
      <c r="AE8" s="89"/>
      <c r="AF8" s="89"/>
      <c r="AG8" s="89"/>
      <c r="AH8" s="89"/>
      <c r="AI8" s="90"/>
    </row>
    <row r="9" spans="2:35" ht="12.75">
      <c r="B9" s="86"/>
      <c r="C9" s="100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89"/>
      <c r="O9" s="89"/>
      <c r="P9" s="89"/>
      <c r="Q9" s="89"/>
      <c r="R9" s="93" t="s">
        <v>58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89"/>
      <c r="AE9" s="89"/>
      <c r="AF9" s="89"/>
      <c r="AG9" s="89"/>
      <c r="AH9" s="89"/>
      <c r="AI9" s="90"/>
    </row>
    <row r="10" spans="2:35" ht="18" customHeight="1">
      <c r="B10" s="86"/>
      <c r="C10" s="103" t="s">
        <v>59</v>
      </c>
      <c r="D10" s="104"/>
      <c r="E10" s="105"/>
      <c r="F10" s="106" t="s">
        <v>150</v>
      </c>
      <c r="G10" s="105"/>
      <c r="H10" s="105"/>
      <c r="I10" s="105"/>
      <c r="J10" s="105"/>
      <c r="K10" s="105"/>
      <c r="L10" s="105"/>
      <c r="M10" s="107"/>
      <c r="N10" s="89"/>
      <c r="O10" s="89"/>
      <c r="P10" s="89"/>
      <c r="Q10" s="89"/>
      <c r="R10" s="108" t="s">
        <v>62</v>
      </c>
      <c r="S10" s="108"/>
      <c r="T10" s="108"/>
      <c r="U10" s="108"/>
      <c r="V10" s="109" t="s">
        <v>62</v>
      </c>
      <c r="W10" s="109"/>
      <c r="X10" s="109"/>
      <c r="Y10" s="109"/>
      <c r="Z10" s="110" t="s">
        <v>63</v>
      </c>
      <c r="AA10" s="110"/>
      <c r="AB10" s="110"/>
      <c r="AC10" s="110"/>
      <c r="AD10" s="89"/>
      <c r="AE10" s="89"/>
      <c r="AF10" s="89"/>
      <c r="AG10" s="89"/>
      <c r="AH10" s="89"/>
      <c r="AI10" s="90"/>
    </row>
    <row r="11" spans="2:35" ht="15.75" customHeight="1">
      <c r="B11" s="111"/>
      <c r="C11" s="103" t="s">
        <v>64</v>
      </c>
      <c r="D11" s="112" t="s">
        <v>1</v>
      </c>
      <c r="E11" s="112"/>
      <c r="F11" s="112"/>
      <c r="G11" s="112"/>
      <c r="H11" s="112"/>
      <c r="I11" s="112"/>
      <c r="J11" s="112"/>
      <c r="K11" s="112"/>
      <c r="L11" s="112"/>
      <c r="M11" s="112"/>
      <c r="N11" s="89"/>
      <c r="O11" s="89"/>
      <c r="P11" s="89"/>
      <c r="Q11" s="89"/>
      <c r="R11" s="113">
        <v>0</v>
      </c>
      <c r="S11" s="113"/>
      <c r="T11" s="113"/>
      <c r="U11" s="113"/>
      <c r="V11" s="114">
        <v>0</v>
      </c>
      <c r="W11" s="114"/>
      <c r="X11" s="114"/>
      <c r="Y11" s="114"/>
      <c r="Z11" s="115">
        <v>0</v>
      </c>
      <c r="AA11" s="115"/>
      <c r="AB11" s="115"/>
      <c r="AC11" s="115"/>
      <c r="AD11" s="89"/>
      <c r="AE11" s="89"/>
      <c r="AF11" s="89"/>
      <c r="AG11" s="89"/>
      <c r="AH11" s="89"/>
      <c r="AI11" s="90"/>
    </row>
    <row r="12" spans="2:35" ht="15.75" customHeight="1">
      <c r="B12" s="111"/>
      <c r="C12" s="116" t="s">
        <v>66</v>
      </c>
      <c r="D12" s="112" t="s">
        <v>5</v>
      </c>
      <c r="E12" s="112"/>
      <c r="F12" s="112"/>
      <c r="G12" s="112"/>
      <c r="H12" s="112"/>
      <c r="I12" s="112"/>
      <c r="J12" s="112"/>
      <c r="K12" s="112"/>
      <c r="L12" s="112"/>
      <c r="M12" s="112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90"/>
    </row>
    <row r="13" spans="2:35" ht="25.5" customHeight="1">
      <c r="B13" s="117"/>
      <c r="C13" s="96" t="s">
        <v>67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89"/>
      <c r="O13" s="89"/>
      <c r="P13" s="89"/>
      <c r="Q13" s="89"/>
      <c r="R13" s="93" t="s">
        <v>69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89"/>
      <c r="AE13" s="89"/>
      <c r="AF13" s="89"/>
      <c r="AG13" s="89"/>
      <c r="AH13" s="89"/>
      <c r="AI13" s="90"/>
    </row>
    <row r="14" spans="2:35" ht="15.75" customHeight="1">
      <c r="B14" s="117"/>
      <c r="C14" s="118" t="s">
        <v>70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89"/>
      <c r="O14" s="89"/>
      <c r="P14" s="89"/>
      <c r="Q14" s="89"/>
      <c r="R14" s="120"/>
      <c r="S14" s="121"/>
      <c r="T14" s="122"/>
      <c r="U14" s="109">
        <v>2021</v>
      </c>
      <c r="V14" s="109"/>
      <c r="W14" s="109"/>
      <c r="X14" s="109" t="s">
        <v>63</v>
      </c>
      <c r="Y14" s="109"/>
      <c r="Z14" s="109"/>
      <c r="AA14" s="110" t="s">
        <v>63</v>
      </c>
      <c r="AB14" s="110"/>
      <c r="AC14" s="110"/>
      <c r="AD14" s="89"/>
      <c r="AE14" s="89"/>
      <c r="AF14" s="89"/>
      <c r="AG14" s="89"/>
      <c r="AH14" s="89"/>
      <c r="AI14" s="90"/>
    </row>
    <row r="15" spans="2:35" ht="15.75" customHeight="1">
      <c r="B15" s="117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89"/>
      <c r="O15" s="89"/>
      <c r="P15" s="89"/>
      <c r="Q15" s="89"/>
      <c r="R15" s="123" t="s">
        <v>71</v>
      </c>
      <c r="S15" s="123"/>
      <c r="T15" s="123"/>
      <c r="U15" s="124">
        <v>0</v>
      </c>
      <c r="V15" s="124"/>
      <c r="W15" s="124"/>
      <c r="X15" s="124"/>
      <c r="Y15" s="124"/>
      <c r="Z15" s="124"/>
      <c r="AA15" s="125"/>
      <c r="AB15" s="125"/>
      <c r="AC15" s="125"/>
      <c r="AD15" s="89"/>
      <c r="AE15" s="89"/>
      <c r="AF15" s="89"/>
      <c r="AG15" s="89"/>
      <c r="AH15" s="89"/>
      <c r="AI15" s="90"/>
    </row>
    <row r="16" spans="2:35" ht="16.5" customHeight="1">
      <c r="B16" s="117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89"/>
      <c r="O16" s="89"/>
      <c r="P16" s="89"/>
      <c r="Q16" s="89"/>
      <c r="R16" s="123" t="s">
        <v>72</v>
      </c>
      <c r="S16" s="123"/>
      <c r="T16" s="123"/>
      <c r="U16" s="124">
        <v>0</v>
      </c>
      <c r="V16" s="124"/>
      <c r="W16" s="124"/>
      <c r="X16" s="124"/>
      <c r="Y16" s="124"/>
      <c r="Z16" s="124"/>
      <c r="AA16" s="125"/>
      <c r="AB16" s="125"/>
      <c r="AC16" s="125"/>
      <c r="AD16" s="89"/>
      <c r="AE16" s="89"/>
      <c r="AF16" s="89"/>
      <c r="AG16" s="89"/>
      <c r="AH16" s="89"/>
      <c r="AI16" s="90"/>
    </row>
    <row r="17" spans="2:35" ht="21" customHeight="1">
      <c r="B17" s="117"/>
      <c r="C17" s="126"/>
      <c r="D17" s="126"/>
      <c r="E17" s="126"/>
      <c r="F17" s="127"/>
      <c r="G17" s="127"/>
      <c r="H17" s="127"/>
      <c r="I17" s="89"/>
      <c r="J17" s="89"/>
      <c r="K17" s="89"/>
      <c r="L17" s="89"/>
      <c r="M17" s="89"/>
      <c r="N17" s="128"/>
      <c r="O17" s="128"/>
      <c r="P17" s="128"/>
      <c r="Q17" s="128"/>
      <c r="R17" s="123" t="s">
        <v>73</v>
      </c>
      <c r="S17" s="123"/>
      <c r="T17" s="123"/>
      <c r="U17" s="124">
        <v>1</v>
      </c>
      <c r="V17" s="124"/>
      <c r="W17" s="124"/>
      <c r="X17" s="124"/>
      <c r="Y17" s="124"/>
      <c r="Z17" s="124"/>
      <c r="AA17" s="125"/>
      <c r="AB17" s="125"/>
      <c r="AC17" s="125"/>
      <c r="AD17" s="129"/>
      <c r="AE17" s="129"/>
      <c r="AF17" s="89"/>
      <c r="AG17" s="89"/>
      <c r="AH17" s="89"/>
      <c r="AI17" s="90"/>
    </row>
    <row r="18" spans="2:35" ht="20.25" customHeight="1">
      <c r="B18" s="117"/>
      <c r="C18" s="130"/>
      <c r="D18" s="131" t="s">
        <v>74</v>
      </c>
      <c r="E18" s="131"/>
      <c r="F18" s="131"/>
      <c r="G18" s="131"/>
      <c r="H18" s="131"/>
      <c r="I18" s="131"/>
      <c r="J18" s="132"/>
      <c r="K18" s="132"/>
      <c r="L18" s="132"/>
      <c r="M18" s="132"/>
      <c r="N18" s="128"/>
      <c r="O18" s="128"/>
      <c r="P18" s="128"/>
      <c r="Q18" s="128"/>
      <c r="R18" s="123" t="s">
        <v>75</v>
      </c>
      <c r="S18" s="123"/>
      <c r="T18" s="123"/>
      <c r="U18" s="124">
        <v>1</v>
      </c>
      <c r="V18" s="124"/>
      <c r="W18" s="124"/>
      <c r="X18" s="124"/>
      <c r="Y18" s="124"/>
      <c r="Z18" s="124"/>
      <c r="AA18" s="125"/>
      <c r="AB18" s="125"/>
      <c r="AC18" s="125"/>
      <c r="AD18" s="129"/>
      <c r="AE18" s="129"/>
      <c r="AF18" s="89"/>
      <c r="AG18" s="89"/>
      <c r="AH18" s="89"/>
      <c r="AI18" s="90"/>
    </row>
    <row r="19" spans="1:35" ht="15.75" customHeight="1">
      <c r="A19" s="89"/>
      <c r="B19" s="133"/>
      <c r="C19" s="134"/>
      <c r="D19" s="135" t="s">
        <v>76</v>
      </c>
      <c r="E19" s="135"/>
      <c r="F19" s="135"/>
      <c r="G19" s="136" t="s">
        <v>77</v>
      </c>
      <c r="H19" s="136"/>
      <c r="I19" s="136"/>
      <c r="J19" s="132"/>
      <c r="K19" s="132"/>
      <c r="L19" s="132"/>
      <c r="M19" s="132"/>
      <c r="N19" s="132"/>
      <c r="O19" s="132"/>
      <c r="P19" s="132"/>
      <c r="Q19" s="132"/>
      <c r="R19" s="137" t="s">
        <v>78</v>
      </c>
      <c r="S19" s="137"/>
      <c r="T19" s="137"/>
      <c r="U19" s="124">
        <v>0</v>
      </c>
      <c r="V19" s="124"/>
      <c r="W19" s="124"/>
      <c r="X19" s="124"/>
      <c r="Y19" s="124"/>
      <c r="Z19" s="124"/>
      <c r="AA19" s="125"/>
      <c r="AB19" s="125"/>
      <c r="AC19" s="125"/>
      <c r="AD19" s="89"/>
      <c r="AE19" s="89"/>
      <c r="AF19" s="89"/>
      <c r="AG19" s="89"/>
      <c r="AH19" s="80"/>
      <c r="AI19" s="138"/>
    </row>
    <row r="20" spans="2:35" ht="21">
      <c r="B20" s="133"/>
      <c r="C20" s="133"/>
      <c r="D20" s="139">
        <v>44197</v>
      </c>
      <c r="E20" s="139"/>
      <c r="F20" s="139"/>
      <c r="G20" s="140">
        <v>44561</v>
      </c>
      <c r="H20" s="140"/>
      <c r="I20" s="140"/>
      <c r="J20" s="141"/>
      <c r="K20" s="141"/>
      <c r="L20" s="141"/>
      <c r="M20" s="141"/>
      <c r="N20" s="129"/>
      <c r="O20" s="129"/>
      <c r="P20" s="129"/>
      <c r="Q20" s="129"/>
      <c r="R20" s="142" t="s">
        <v>79</v>
      </c>
      <c r="S20" s="142"/>
      <c r="T20" s="142"/>
      <c r="U20" s="143">
        <f>SUM(U15:W19)</f>
        <v>2</v>
      </c>
      <c r="V20" s="143"/>
      <c r="W20" s="143"/>
      <c r="X20" s="143">
        <f>SUM(X15:Z19)</f>
        <v>0</v>
      </c>
      <c r="Y20" s="143"/>
      <c r="Z20" s="143"/>
      <c r="AA20" s="144">
        <f>SUM(AA15:AC19)</f>
        <v>0</v>
      </c>
      <c r="AB20" s="144"/>
      <c r="AC20" s="144"/>
      <c r="AD20" s="89"/>
      <c r="AE20" s="89"/>
      <c r="AF20" s="89"/>
      <c r="AG20" s="89"/>
      <c r="AH20" s="89"/>
      <c r="AI20" s="90"/>
    </row>
    <row r="21" spans="2:35" ht="21">
      <c r="B21" s="133"/>
      <c r="C21" s="134"/>
      <c r="D21" s="139"/>
      <c r="E21" s="139"/>
      <c r="F21" s="139"/>
      <c r="G21" s="140"/>
      <c r="H21" s="140"/>
      <c r="I21" s="140"/>
      <c r="J21" s="141"/>
      <c r="K21" s="141"/>
      <c r="L21" s="141"/>
      <c r="M21" s="141"/>
      <c r="N21" s="129"/>
      <c r="O21" s="129"/>
      <c r="P21" s="129"/>
      <c r="Q21" s="129"/>
      <c r="R21" s="145"/>
      <c r="S21" s="145"/>
      <c r="T21" s="145"/>
      <c r="U21" s="146"/>
      <c r="V21" s="146"/>
      <c r="W21" s="146"/>
      <c r="X21" s="146"/>
      <c r="Y21" s="146"/>
      <c r="Z21" s="146"/>
      <c r="AA21" s="146"/>
      <c r="AB21" s="146"/>
      <c r="AC21" s="146"/>
      <c r="AD21" s="89"/>
      <c r="AE21" s="89"/>
      <c r="AF21" s="89"/>
      <c r="AG21" s="89"/>
      <c r="AH21" s="89"/>
      <c r="AI21" s="90"/>
    </row>
    <row r="22" spans="2:35" ht="6.75" customHeight="1">
      <c r="B22" s="133"/>
      <c r="C22" s="134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29"/>
      <c r="O22" s="129"/>
      <c r="P22" s="129"/>
      <c r="Q22" s="129"/>
      <c r="R22" s="148"/>
      <c r="S22" s="148"/>
      <c r="T22" s="148"/>
      <c r="U22" s="149"/>
      <c r="V22" s="149"/>
      <c r="W22" s="149"/>
      <c r="X22" s="149"/>
      <c r="Y22" s="149"/>
      <c r="Z22" s="149"/>
      <c r="AA22" s="149"/>
      <c r="AB22" s="149"/>
      <c r="AC22" s="149"/>
      <c r="AD22" s="89"/>
      <c r="AE22" s="89"/>
      <c r="AF22" s="89"/>
      <c r="AG22" s="89"/>
      <c r="AH22" s="89"/>
      <c r="AI22" s="90"/>
    </row>
    <row r="23" spans="2:35" ht="16.5" customHeight="1">
      <c r="B23" s="133"/>
      <c r="C23" s="134"/>
      <c r="D23" s="150" t="s">
        <v>80</v>
      </c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89"/>
      <c r="AE23" s="89"/>
      <c r="AF23" s="89"/>
      <c r="AG23" s="89"/>
      <c r="AH23" s="89"/>
      <c r="AI23" s="90"/>
    </row>
    <row r="24" spans="2:35" ht="15.75" customHeight="1">
      <c r="B24" s="133"/>
      <c r="C24" s="134"/>
      <c r="D24" s="151" t="s">
        <v>151</v>
      </c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89"/>
      <c r="AE24" s="89"/>
      <c r="AF24" s="89"/>
      <c r="AG24" s="89"/>
      <c r="AH24" s="89"/>
      <c r="AI24" s="90"/>
    </row>
    <row r="25" spans="2:35" ht="15.75">
      <c r="B25" s="133"/>
      <c r="C25" s="134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89"/>
      <c r="AE25" s="89"/>
      <c r="AF25" s="89"/>
      <c r="AG25" s="89"/>
      <c r="AH25" s="89"/>
      <c r="AI25" s="90"/>
    </row>
    <row r="26" spans="2:35" ht="15.75">
      <c r="B26" s="133"/>
      <c r="C26" s="134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89"/>
      <c r="AE26" s="89"/>
      <c r="AF26" s="89"/>
      <c r="AG26" s="89"/>
      <c r="AH26" s="89"/>
      <c r="AI26" s="90"/>
    </row>
    <row r="27" spans="2:35" ht="15.75">
      <c r="B27" s="133"/>
      <c r="C27" s="134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89"/>
      <c r="AE27" s="89"/>
      <c r="AF27" s="89"/>
      <c r="AG27" s="89"/>
      <c r="AH27" s="89"/>
      <c r="AI27" s="90"/>
    </row>
    <row r="28" spans="2:35" ht="16.5">
      <c r="B28" s="133"/>
      <c r="C28" s="134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89"/>
      <c r="AE28" s="89"/>
      <c r="AF28" s="89"/>
      <c r="AG28" s="89"/>
      <c r="AH28" s="89"/>
      <c r="AI28" s="90"/>
    </row>
    <row r="29" spans="2:35" ht="6.75" customHeight="1">
      <c r="B29" s="133"/>
      <c r="C29" s="134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29"/>
      <c r="O29" s="129"/>
      <c r="P29" s="129"/>
      <c r="Q29" s="129"/>
      <c r="R29" s="153"/>
      <c r="S29" s="153"/>
      <c r="T29" s="153"/>
      <c r="U29" s="149"/>
      <c r="V29" s="149"/>
      <c r="W29" s="149"/>
      <c r="X29" s="149"/>
      <c r="Y29" s="149"/>
      <c r="Z29" s="149"/>
      <c r="AA29" s="149"/>
      <c r="AB29" s="149"/>
      <c r="AC29" s="149"/>
      <c r="AD29" s="89"/>
      <c r="AE29" s="89"/>
      <c r="AF29" s="89"/>
      <c r="AG29" s="89"/>
      <c r="AH29" s="89"/>
      <c r="AI29" s="90"/>
    </row>
    <row r="30" spans="2:35" ht="16.5">
      <c r="B30" s="133"/>
      <c r="C30" s="134"/>
      <c r="D30" s="131" t="s">
        <v>82</v>
      </c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89"/>
      <c r="AE30" s="89"/>
      <c r="AF30" s="89"/>
      <c r="AG30" s="89"/>
      <c r="AH30" s="89"/>
      <c r="AI30" s="90"/>
    </row>
    <row r="31" spans="2:35" ht="20.25" customHeight="1">
      <c r="B31" s="133"/>
      <c r="C31" s="134"/>
      <c r="D31" s="154" t="s">
        <v>152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89"/>
      <c r="AE31" s="89"/>
      <c r="AF31" s="89"/>
      <c r="AG31" s="89"/>
      <c r="AH31" s="89"/>
      <c r="AI31" s="90"/>
    </row>
    <row r="32" spans="2:35" ht="20.25" customHeight="1">
      <c r="B32" s="133"/>
      <c r="C32" s="13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89"/>
      <c r="AE32" s="89"/>
      <c r="AF32" s="89"/>
      <c r="AG32" s="89"/>
      <c r="AH32" s="89"/>
      <c r="AI32" s="90"/>
    </row>
    <row r="33" spans="2:35" ht="20.25" customHeight="1">
      <c r="B33" s="133"/>
      <c r="C33" s="13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89"/>
      <c r="AE33" s="89"/>
      <c r="AF33" s="89"/>
      <c r="AG33" s="89"/>
      <c r="AH33" s="89"/>
      <c r="AI33" s="90"/>
    </row>
    <row r="34" spans="2:35" ht="20.25" customHeight="1">
      <c r="B34" s="133"/>
      <c r="C34" s="13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89"/>
      <c r="AE34" s="89"/>
      <c r="AF34" s="89"/>
      <c r="AG34" s="89"/>
      <c r="AH34" s="89"/>
      <c r="AI34" s="90"/>
    </row>
    <row r="35" spans="2:35" ht="39" customHeight="1">
      <c r="B35" s="133"/>
      <c r="C35" s="13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89"/>
      <c r="AE35" s="89"/>
      <c r="AF35" s="89"/>
      <c r="AG35" s="89"/>
      <c r="AH35" s="89"/>
      <c r="AI35" s="90"/>
    </row>
    <row r="36" spans="2:35" ht="37.5" customHeight="1">
      <c r="B36" s="133"/>
      <c r="C36" s="134"/>
      <c r="D36" s="155" t="s">
        <v>131</v>
      </c>
      <c r="E36" s="109" t="s">
        <v>85</v>
      </c>
      <c r="F36" s="109"/>
      <c r="G36" s="156" t="s">
        <v>86</v>
      </c>
      <c r="H36" s="156"/>
      <c r="I36" s="156"/>
      <c r="J36" s="156" t="s">
        <v>87</v>
      </c>
      <c r="K36" s="156"/>
      <c r="L36" s="156"/>
      <c r="M36" s="156"/>
      <c r="N36" s="156"/>
      <c r="O36" s="156"/>
      <c r="P36" s="156" t="s">
        <v>88</v>
      </c>
      <c r="Q36" s="156"/>
      <c r="R36" s="156"/>
      <c r="S36" s="156"/>
      <c r="T36" s="156"/>
      <c r="U36" s="156"/>
      <c r="V36" s="157" t="s">
        <v>89</v>
      </c>
      <c r="W36" s="157"/>
      <c r="X36" s="157"/>
      <c r="Y36" s="157"/>
      <c r="Z36" s="157"/>
      <c r="AA36" s="157"/>
      <c r="AB36" s="157"/>
      <c r="AC36" s="157"/>
      <c r="AD36" s="89"/>
      <c r="AE36" s="89"/>
      <c r="AF36" s="89"/>
      <c r="AG36" s="89"/>
      <c r="AH36" s="89"/>
      <c r="AI36" s="90"/>
    </row>
    <row r="37" spans="2:35" ht="20.25" customHeight="1">
      <c r="B37" s="133"/>
      <c r="C37" s="134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160"/>
      <c r="R37" s="160"/>
      <c r="S37" s="160"/>
      <c r="T37" s="160"/>
      <c r="U37" s="160"/>
      <c r="V37" s="161"/>
      <c r="W37" s="161"/>
      <c r="X37" s="161"/>
      <c r="Y37" s="161"/>
      <c r="Z37" s="161"/>
      <c r="AA37" s="161"/>
      <c r="AB37" s="161"/>
      <c r="AC37" s="161"/>
      <c r="AD37" s="89"/>
      <c r="AE37" s="89"/>
      <c r="AF37" s="89"/>
      <c r="AG37" s="89"/>
      <c r="AH37" s="89"/>
      <c r="AI37" s="90"/>
    </row>
    <row r="38" spans="2:35" ht="20.25" customHeight="1">
      <c r="B38" s="133"/>
      <c r="C38" s="134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60"/>
      <c r="Q38" s="160"/>
      <c r="R38" s="160"/>
      <c r="S38" s="160"/>
      <c r="T38" s="160"/>
      <c r="U38" s="160"/>
      <c r="V38" s="161"/>
      <c r="W38" s="161"/>
      <c r="X38" s="161"/>
      <c r="Y38" s="161"/>
      <c r="Z38" s="161"/>
      <c r="AA38" s="161"/>
      <c r="AB38" s="161"/>
      <c r="AC38" s="161"/>
      <c r="AD38" s="89"/>
      <c r="AE38" s="89"/>
      <c r="AF38" s="89"/>
      <c r="AG38" s="89"/>
      <c r="AH38" s="89"/>
      <c r="AI38" s="90"/>
    </row>
    <row r="39" spans="2:36" ht="20.25">
      <c r="B39" s="133"/>
      <c r="C39" s="134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62"/>
      <c r="Q39" s="162"/>
      <c r="R39" s="162"/>
      <c r="S39" s="162"/>
      <c r="T39" s="162"/>
      <c r="U39" s="162"/>
      <c r="V39" s="149"/>
      <c r="W39" s="149"/>
      <c r="X39" s="149"/>
      <c r="Y39" s="149"/>
      <c r="Z39" s="149"/>
      <c r="AA39" s="149"/>
      <c r="AB39" s="149"/>
      <c r="AC39" s="149"/>
      <c r="AD39" s="89"/>
      <c r="AE39" s="89"/>
      <c r="AF39" s="89"/>
      <c r="AG39" s="89"/>
      <c r="AH39" s="89"/>
      <c r="AI39" s="90"/>
      <c r="AJ39" t="s">
        <v>53</v>
      </c>
    </row>
    <row r="40" spans="2:36" ht="15" customHeight="1">
      <c r="B40" s="164" t="s">
        <v>90</v>
      </c>
      <c r="C40" s="165" t="s">
        <v>91</v>
      </c>
      <c r="D40" s="165"/>
      <c r="E40" s="165"/>
      <c r="F40" s="166" t="s">
        <v>92</v>
      </c>
      <c r="G40" s="166" t="s">
        <v>93</v>
      </c>
      <c r="H40" s="166" t="s">
        <v>94</v>
      </c>
      <c r="I40" s="165" t="s">
        <v>95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7"/>
      <c r="AI40" s="168"/>
      <c r="AJ40" s="195" t="s">
        <v>96</v>
      </c>
    </row>
    <row r="41" spans="2:36" ht="15">
      <c r="B41" s="164"/>
      <c r="C41" s="165"/>
      <c r="D41" s="165"/>
      <c r="E41" s="165"/>
      <c r="F41" s="166"/>
      <c r="G41" s="166"/>
      <c r="H41" s="166"/>
      <c r="I41" s="165" t="s">
        <v>97</v>
      </c>
      <c r="J41" s="165" t="s">
        <v>98</v>
      </c>
      <c r="K41" s="165"/>
      <c r="L41" s="165" t="s">
        <v>99</v>
      </c>
      <c r="M41" s="165"/>
      <c r="N41" s="165" t="s">
        <v>100</v>
      </c>
      <c r="O41" s="165"/>
      <c r="P41" s="165" t="s">
        <v>101</v>
      </c>
      <c r="Q41" s="165"/>
      <c r="R41" s="165" t="s">
        <v>102</v>
      </c>
      <c r="S41" s="165"/>
      <c r="T41" s="165" t="s">
        <v>103</v>
      </c>
      <c r="U41" s="165"/>
      <c r="V41" s="165" t="s">
        <v>104</v>
      </c>
      <c r="W41" s="165"/>
      <c r="X41" s="165" t="s">
        <v>105</v>
      </c>
      <c r="Y41" s="165"/>
      <c r="Z41" s="165" t="s">
        <v>106</v>
      </c>
      <c r="AA41" s="165"/>
      <c r="AB41" s="165" t="s">
        <v>107</v>
      </c>
      <c r="AC41" s="165"/>
      <c r="AD41" s="165" t="s">
        <v>108</v>
      </c>
      <c r="AE41" s="165"/>
      <c r="AF41" s="165" t="s">
        <v>109</v>
      </c>
      <c r="AG41" s="165"/>
      <c r="AH41" s="89"/>
      <c r="AI41" s="90"/>
      <c r="AJ41" t="s">
        <v>110</v>
      </c>
    </row>
    <row r="42" spans="2:36" ht="15" customHeight="1">
      <c r="B42" s="170">
        <v>1</v>
      </c>
      <c r="C42" s="171" t="s">
        <v>153</v>
      </c>
      <c r="D42" s="171"/>
      <c r="E42" s="171"/>
      <c r="F42" s="172" t="s">
        <v>112</v>
      </c>
      <c r="G42" s="173" t="s">
        <v>154</v>
      </c>
      <c r="H42" s="173" t="s">
        <v>96</v>
      </c>
      <c r="I42" s="174">
        <v>2021</v>
      </c>
      <c r="J42" s="175" t="s">
        <v>114</v>
      </c>
      <c r="K42" s="175" t="s">
        <v>114</v>
      </c>
      <c r="L42" s="175" t="s">
        <v>114</v>
      </c>
      <c r="M42" s="175" t="s">
        <v>114</v>
      </c>
      <c r="N42" s="175" t="s">
        <v>114</v>
      </c>
      <c r="O42" s="175" t="s">
        <v>114</v>
      </c>
      <c r="P42" s="175" t="s">
        <v>114</v>
      </c>
      <c r="Q42" s="175" t="s">
        <v>114</v>
      </c>
      <c r="R42" s="175" t="s">
        <v>114</v>
      </c>
      <c r="S42" s="175" t="s">
        <v>114</v>
      </c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89"/>
      <c r="AI42" s="90"/>
      <c r="AJ42" t="s">
        <v>115</v>
      </c>
    </row>
    <row r="43" spans="2:35" ht="15">
      <c r="B43" s="170"/>
      <c r="C43" s="171"/>
      <c r="D43" s="171"/>
      <c r="E43" s="171"/>
      <c r="F43" s="172"/>
      <c r="G43" s="173"/>
      <c r="H43" s="173"/>
      <c r="I43" s="174" t="s">
        <v>63</v>
      </c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89"/>
      <c r="AI43" s="90"/>
    </row>
    <row r="44" spans="2:35" ht="34.5" customHeight="1">
      <c r="B44" s="170"/>
      <c r="C44" s="171"/>
      <c r="D44" s="171"/>
      <c r="E44" s="171"/>
      <c r="F44" s="172"/>
      <c r="G44" s="173"/>
      <c r="H44" s="173"/>
      <c r="I44" s="174" t="s">
        <v>63</v>
      </c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89"/>
      <c r="AI44" s="90"/>
    </row>
    <row r="45" spans="2:35" ht="15" customHeight="1">
      <c r="B45" s="170">
        <v>2</v>
      </c>
      <c r="C45" s="171" t="s">
        <v>155</v>
      </c>
      <c r="D45" s="171"/>
      <c r="E45" s="171"/>
      <c r="F45" s="172" t="s">
        <v>112</v>
      </c>
      <c r="G45" s="173"/>
      <c r="H45" s="173" t="s">
        <v>96</v>
      </c>
      <c r="I45" s="174">
        <v>2021</v>
      </c>
      <c r="J45" s="175"/>
      <c r="K45" s="175"/>
      <c r="L45" s="175"/>
      <c r="M45" s="175"/>
      <c r="N45" s="175" t="s">
        <v>114</v>
      </c>
      <c r="O45" s="175" t="s">
        <v>114</v>
      </c>
      <c r="P45" s="175" t="s">
        <v>114</v>
      </c>
      <c r="Q45" s="175" t="s">
        <v>114</v>
      </c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89"/>
      <c r="AI45" s="90"/>
    </row>
    <row r="46" spans="2:36" ht="15">
      <c r="B46" s="170"/>
      <c r="C46" s="171"/>
      <c r="D46" s="171"/>
      <c r="E46" s="171"/>
      <c r="F46" s="172"/>
      <c r="G46" s="173"/>
      <c r="H46" s="173"/>
      <c r="I46" s="174" t="s">
        <v>63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6"/>
      <c r="AI46" s="168"/>
      <c r="AJ46" s="177"/>
    </row>
    <row r="47" spans="2:35" ht="33" customHeight="1">
      <c r="B47" s="170"/>
      <c r="C47" s="171"/>
      <c r="D47" s="171"/>
      <c r="E47" s="171"/>
      <c r="F47" s="172"/>
      <c r="G47" s="173"/>
      <c r="H47" s="173"/>
      <c r="I47" s="174" t="s">
        <v>63</v>
      </c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89"/>
      <c r="AI47" s="90"/>
    </row>
    <row r="48" spans="2:35" ht="15" customHeight="1">
      <c r="B48" s="170">
        <v>3</v>
      </c>
      <c r="C48" s="171" t="s">
        <v>156</v>
      </c>
      <c r="D48" s="171"/>
      <c r="E48" s="171"/>
      <c r="F48" s="178" t="s">
        <v>112</v>
      </c>
      <c r="G48" s="173" t="s">
        <v>154</v>
      </c>
      <c r="H48" s="173" t="s">
        <v>96</v>
      </c>
      <c r="I48" s="174">
        <v>2021</v>
      </c>
      <c r="J48" s="175"/>
      <c r="K48" s="175"/>
      <c r="L48" s="175"/>
      <c r="M48" s="175"/>
      <c r="N48" s="175" t="s">
        <v>114</v>
      </c>
      <c r="O48" s="175" t="s">
        <v>114</v>
      </c>
      <c r="P48" s="175" t="s">
        <v>114</v>
      </c>
      <c r="Q48" s="175" t="s">
        <v>114</v>
      </c>
      <c r="R48" s="175" t="s">
        <v>114</v>
      </c>
      <c r="S48" s="175" t="s">
        <v>114</v>
      </c>
      <c r="T48" s="175" t="s">
        <v>114</v>
      </c>
      <c r="U48" s="175" t="s">
        <v>114</v>
      </c>
      <c r="V48" s="175" t="s">
        <v>114</v>
      </c>
      <c r="W48" s="175" t="s">
        <v>114</v>
      </c>
      <c r="X48" s="175" t="s">
        <v>114</v>
      </c>
      <c r="Y48" s="175" t="s">
        <v>114</v>
      </c>
      <c r="Z48" s="175" t="s">
        <v>114</v>
      </c>
      <c r="AA48" s="175" t="s">
        <v>114</v>
      </c>
      <c r="AB48" s="175" t="s">
        <v>114</v>
      </c>
      <c r="AC48" s="175" t="s">
        <v>114</v>
      </c>
      <c r="AD48" s="175" t="s">
        <v>114</v>
      </c>
      <c r="AE48" s="175" t="s">
        <v>114</v>
      </c>
      <c r="AF48" s="175" t="s">
        <v>114</v>
      </c>
      <c r="AG48" s="175" t="s">
        <v>114</v>
      </c>
      <c r="AH48" s="89"/>
      <c r="AI48" s="90"/>
    </row>
    <row r="49" spans="2:35" ht="15">
      <c r="B49" s="170"/>
      <c r="C49" s="171"/>
      <c r="D49" s="171"/>
      <c r="E49" s="171"/>
      <c r="F49" s="178"/>
      <c r="G49" s="173"/>
      <c r="H49" s="173"/>
      <c r="I49" s="174" t="s">
        <v>63</v>
      </c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89"/>
      <c r="AI49" s="90"/>
    </row>
    <row r="50" spans="2:35" ht="27.75" customHeight="1">
      <c r="B50" s="170"/>
      <c r="C50" s="171"/>
      <c r="D50" s="171"/>
      <c r="E50" s="171"/>
      <c r="F50" s="178"/>
      <c r="G50" s="173"/>
      <c r="H50" s="173"/>
      <c r="I50" s="174" t="s">
        <v>63</v>
      </c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89"/>
      <c r="AI50" s="90"/>
    </row>
    <row r="51" spans="2:35" ht="15" customHeight="1">
      <c r="B51" s="170">
        <v>4</v>
      </c>
      <c r="C51" s="178"/>
      <c r="D51" s="178"/>
      <c r="E51" s="178"/>
      <c r="F51" s="178"/>
      <c r="G51" s="173"/>
      <c r="H51" s="173" t="s">
        <v>96</v>
      </c>
      <c r="I51" s="174" t="s">
        <v>63</v>
      </c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89"/>
      <c r="AI51" s="90"/>
    </row>
    <row r="52" spans="2:35" ht="15">
      <c r="B52" s="170"/>
      <c r="C52" s="178"/>
      <c r="D52" s="178"/>
      <c r="E52" s="178"/>
      <c r="F52" s="178"/>
      <c r="G52" s="173"/>
      <c r="H52" s="173"/>
      <c r="I52" s="174" t="s">
        <v>63</v>
      </c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89"/>
      <c r="AI52" s="90"/>
    </row>
    <row r="53" spans="2:35" ht="15">
      <c r="B53" s="170"/>
      <c r="C53" s="178"/>
      <c r="D53" s="178"/>
      <c r="E53" s="178"/>
      <c r="F53" s="178"/>
      <c r="G53" s="173"/>
      <c r="H53" s="173"/>
      <c r="I53" s="174" t="s">
        <v>63</v>
      </c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89"/>
      <c r="AI53" s="90"/>
    </row>
    <row r="54" spans="2:35" ht="15" customHeight="1">
      <c r="B54" s="170">
        <v>5</v>
      </c>
      <c r="C54" s="178"/>
      <c r="D54" s="178"/>
      <c r="E54" s="178"/>
      <c r="F54" s="178"/>
      <c r="G54" s="173"/>
      <c r="H54" s="173" t="s">
        <v>96</v>
      </c>
      <c r="I54" s="174" t="s">
        <v>63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89"/>
      <c r="AI54" s="90"/>
    </row>
    <row r="55" spans="2:35" ht="15">
      <c r="B55" s="170"/>
      <c r="C55" s="178"/>
      <c r="D55" s="178"/>
      <c r="E55" s="178"/>
      <c r="F55" s="178"/>
      <c r="G55" s="173"/>
      <c r="H55" s="173"/>
      <c r="I55" s="174" t="s">
        <v>63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89"/>
      <c r="AI55" s="90"/>
    </row>
    <row r="56" spans="2:35" ht="15">
      <c r="B56" s="170"/>
      <c r="C56" s="178"/>
      <c r="D56" s="178"/>
      <c r="E56" s="178"/>
      <c r="F56" s="178"/>
      <c r="G56" s="173"/>
      <c r="H56" s="173"/>
      <c r="I56" s="174" t="s">
        <v>63</v>
      </c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89"/>
      <c r="AI56" s="90"/>
    </row>
    <row r="57" spans="2:35" ht="15" customHeight="1">
      <c r="B57" s="170">
        <v>6</v>
      </c>
      <c r="C57" s="178"/>
      <c r="D57" s="178"/>
      <c r="E57" s="178"/>
      <c r="F57" s="178"/>
      <c r="G57" s="173"/>
      <c r="H57" s="173" t="s">
        <v>96</v>
      </c>
      <c r="I57" s="174" t="s">
        <v>63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89"/>
      <c r="AI57" s="90"/>
    </row>
    <row r="58" spans="2:35" ht="15">
      <c r="B58" s="170"/>
      <c r="C58" s="178"/>
      <c r="D58" s="178"/>
      <c r="E58" s="178"/>
      <c r="F58" s="178"/>
      <c r="G58" s="173"/>
      <c r="H58" s="173"/>
      <c r="I58" s="174" t="s">
        <v>63</v>
      </c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89"/>
      <c r="AI58" s="90"/>
    </row>
    <row r="59" spans="2:35" ht="15">
      <c r="B59" s="170"/>
      <c r="C59" s="178"/>
      <c r="D59" s="178"/>
      <c r="E59" s="178"/>
      <c r="F59" s="178"/>
      <c r="G59" s="173"/>
      <c r="H59" s="173"/>
      <c r="I59" s="174" t="s">
        <v>63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89"/>
      <c r="AI59" s="90"/>
    </row>
    <row r="60" spans="2:35" ht="15">
      <c r="B60" s="179"/>
      <c r="C60" s="180"/>
      <c r="D60" s="180"/>
      <c r="E60" s="180"/>
      <c r="F60" s="180"/>
      <c r="G60" s="181"/>
      <c r="H60" s="181"/>
      <c r="I60" s="182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89"/>
      <c r="AI60" s="90"/>
    </row>
    <row r="61" spans="2:35" ht="15">
      <c r="B61" s="184"/>
      <c r="C61" s="185"/>
      <c r="D61" s="186"/>
      <c r="E61" s="187"/>
      <c r="F61" s="187"/>
      <c r="G61" s="186"/>
      <c r="H61" s="186"/>
      <c r="I61" s="186"/>
      <c r="J61" s="188"/>
      <c r="K61" s="189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1"/>
    </row>
    <row r="62" spans="2:35" ht="15.75">
      <c r="B62" s="192" t="s">
        <v>120</v>
      </c>
      <c r="C62" s="192"/>
      <c r="D62" s="192"/>
      <c r="E62" s="192"/>
      <c r="F62" s="192"/>
      <c r="G62" s="192"/>
      <c r="H62" s="192"/>
      <c r="I62" s="136" t="s">
        <v>121</v>
      </c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</row>
    <row r="63" spans="2:35" ht="12.75">
      <c r="B63" s="193"/>
      <c r="C63" s="193"/>
      <c r="D63" s="193"/>
      <c r="E63" s="193"/>
      <c r="F63" s="193"/>
      <c r="G63" s="193"/>
      <c r="H63" s="193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</row>
    <row r="64" spans="2:35" ht="12.75">
      <c r="B64" s="193"/>
      <c r="C64" s="193"/>
      <c r="D64" s="193"/>
      <c r="E64" s="193"/>
      <c r="F64" s="193"/>
      <c r="G64" s="193"/>
      <c r="H64" s="193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</row>
    <row r="65" spans="1:36" ht="14.25">
      <c r="A65" s="195"/>
      <c r="B65" s="193"/>
      <c r="C65" s="193"/>
      <c r="D65" s="193"/>
      <c r="E65" s="193"/>
      <c r="F65" s="193"/>
      <c r="G65" s="193"/>
      <c r="H65" s="193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</row>
    <row r="66" spans="2:35" ht="12.75" customHeight="1">
      <c r="B66" s="196" t="s">
        <v>122</v>
      </c>
      <c r="C66" s="196"/>
      <c r="D66" s="197" t="s">
        <v>123</v>
      </c>
      <c r="E66" s="197"/>
      <c r="F66" s="197"/>
      <c r="G66" s="197"/>
      <c r="H66" s="197"/>
      <c r="I66" s="198" t="s">
        <v>124</v>
      </c>
      <c r="J66" s="198"/>
      <c r="K66" s="198"/>
      <c r="L66" s="198"/>
      <c r="M66" s="198"/>
      <c r="N66" s="198"/>
      <c r="O66" s="198"/>
      <c r="P66" s="198"/>
      <c r="Q66" s="198"/>
      <c r="R66" s="199"/>
      <c r="S66" s="208" t="s">
        <v>125</v>
      </c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</row>
    <row r="67" spans="2:35" ht="12.75" customHeight="1">
      <c r="B67" s="196"/>
      <c r="C67" s="196"/>
      <c r="D67" s="197"/>
      <c r="E67" s="197"/>
      <c r="F67" s="197"/>
      <c r="G67" s="197"/>
      <c r="H67" s="197"/>
      <c r="I67" s="198"/>
      <c r="J67" s="198"/>
      <c r="K67" s="198"/>
      <c r="L67" s="198"/>
      <c r="M67" s="198"/>
      <c r="N67" s="198"/>
      <c r="O67" s="198"/>
      <c r="P67" s="198"/>
      <c r="Q67" s="198"/>
      <c r="R67" s="201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</row>
    <row r="69" spans="2:3" ht="14.25">
      <c r="B69" s="202"/>
      <c r="C69" s="202"/>
    </row>
  </sheetData>
  <sheetProtection selectLockedCells="1" selectUnlockedCells="1"/>
  <mergeCells count="132">
    <mergeCell ref="B2:D2"/>
    <mergeCell ref="G2:AI2"/>
    <mergeCell ref="D3:M3"/>
    <mergeCell ref="C4:C5"/>
    <mergeCell ref="D4:M5"/>
    <mergeCell ref="T4:AA4"/>
    <mergeCell ref="T5:Y6"/>
    <mergeCell ref="Z5:AA6"/>
    <mergeCell ref="C6:C7"/>
    <mergeCell ref="D6:M7"/>
    <mergeCell ref="T7:Y7"/>
    <mergeCell ref="Z7:AA7"/>
    <mergeCell ref="C8:C9"/>
    <mergeCell ref="D8:M9"/>
    <mergeCell ref="R9:AC9"/>
    <mergeCell ref="R10:U10"/>
    <mergeCell ref="V10:Y10"/>
    <mergeCell ref="Z10:AC10"/>
    <mergeCell ref="D11:M11"/>
    <mergeCell ref="R11:U11"/>
    <mergeCell ref="V11:Y11"/>
    <mergeCell ref="Z11:AC11"/>
    <mergeCell ref="D12:M12"/>
    <mergeCell ref="D13:M13"/>
    <mergeCell ref="R13:AC13"/>
    <mergeCell ref="C14:C16"/>
    <mergeCell ref="D14:M16"/>
    <mergeCell ref="U14:W14"/>
    <mergeCell ref="X14:Z14"/>
    <mergeCell ref="AA14:AC14"/>
    <mergeCell ref="R15:T15"/>
    <mergeCell ref="U15:W15"/>
    <mergeCell ref="X15:Z15"/>
    <mergeCell ref="AA15:AC15"/>
    <mergeCell ref="R16:T16"/>
    <mergeCell ref="U16:W16"/>
    <mergeCell ref="X16:Z16"/>
    <mergeCell ref="AA16:AC16"/>
    <mergeCell ref="C17:E17"/>
    <mergeCell ref="R17:T17"/>
    <mergeCell ref="U17:W17"/>
    <mergeCell ref="X17:Z17"/>
    <mergeCell ref="AA17:AC17"/>
    <mergeCell ref="D18:I18"/>
    <mergeCell ref="R18:T18"/>
    <mergeCell ref="U18:W18"/>
    <mergeCell ref="X18:Z18"/>
    <mergeCell ref="AA18:AC18"/>
    <mergeCell ref="D19:F19"/>
    <mergeCell ref="G19:I19"/>
    <mergeCell ref="R19:T19"/>
    <mergeCell ref="U19:W19"/>
    <mergeCell ref="X19:Z19"/>
    <mergeCell ref="AA19:AC19"/>
    <mergeCell ref="B20:C20"/>
    <mergeCell ref="D20:F21"/>
    <mergeCell ref="G20:I21"/>
    <mergeCell ref="R20:T20"/>
    <mergeCell ref="U20:W20"/>
    <mergeCell ref="X20:Z20"/>
    <mergeCell ref="AA20:AC20"/>
    <mergeCell ref="D23:AC23"/>
    <mergeCell ref="D24:AC28"/>
    <mergeCell ref="D30:AC30"/>
    <mergeCell ref="D31:AC35"/>
    <mergeCell ref="E36:F36"/>
    <mergeCell ref="G36:I36"/>
    <mergeCell ref="J36:O36"/>
    <mergeCell ref="P36:U36"/>
    <mergeCell ref="V36:AC36"/>
    <mergeCell ref="D37:D38"/>
    <mergeCell ref="E37:F38"/>
    <mergeCell ref="G37:I38"/>
    <mergeCell ref="J37:O38"/>
    <mergeCell ref="P37:U38"/>
    <mergeCell ref="V37:AC38"/>
    <mergeCell ref="B40:B41"/>
    <mergeCell ref="C40:E41"/>
    <mergeCell ref="F40:F41"/>
    <mergeCell ref="G40:G41"/>
    <mergeCell ref="H40:H41"/>
    <mergeCell ref="I40:AG40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B42:B44"/>
    <mergeCell ref="C42:E44"/>
    <mergeCell ref="F42:F44"/>
    <mergeCell ref="G42:G44"/>
    <mergeCell ref="H42:H44"/>
    <mergeCell ref="B45:B47"/>
    <mergeCell ref="C45:E47"/>
    <mergeCell ref="F45:F47"/>
    <mergeCell ref="G45:G47"/>
    <mergeCell ref="H45:H47"/>
    <mergeCell ref="B48:B50"/>
    <mergeCell ref="C48:E50"/>
    <mergeCell ref="F48:F50"/>
    <mergeCell ref="G48:G50"/>
    <mergeCell ref="H48:H50"/>
    <mergeCell ref="B51:B53"/>
    <mergeCell ref="C51:E53"/>
    <mergeCell ref="F51:F53"/>
    <mergeCell ref="G51:G53"/>
    <mergeCell ref="H51:H53"/>
    <mergeCell ref="B54:B56"/>
    <mergeCell ref="C54:E56"/>
    <mergeCell ref="F54:F56"/>
    <mergeCell ref="G54:G56"/>
    <mergeCell ref="H54:H56"/>
    <mergeCell ref="B57:B59"/>
    <mergeCell ref="C57:E59"/>
    <mergeCell ref="F57:F59"/>
    <mergeCell ref="G57:G59"/>
    <mergeCell ref="H57:H59"/>
    <mergeCell ref="B62:H62"/>
    <mergeCell ref="I62:AI62"/>
    <mergeCell ref="B63:H65"/>
    <mergeCell ref="I63:AI65"/>
    <mergeCell ref="B66:C67"/>
    <mergeCell ref="D66:H67"/>
    <mergeCell ref="I66:Q67"/>
    <mergeCell ref="S66:AI67"/>
  </mergeCells>
  <dataValidations count="3">
    <dataValidation type="list" allowBlank="1" showErrorMessage="1" sqref="H42:H44">
      <formula1>$AJ$39:$AJ$42</formula1>
      <formula2>0</formula2>
    </dataValidation>
    <dataValidation type="list" allowBlank="1" showErrorMessage="1" sqref="H45:H59">
      <formula1>$AJ$40:$AJ$42</formula1>
      <formula2>0</formula2>
    </dataValidation>
    <dataValidation type="list" allowBlank="1" showErrorMessage="1" sqref="Z5 Z7:AA7">
      <formula1>$AJ$5:$AJ$7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4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22"/>
  <sheetViews>
    <sheetView zoomScale="85" zoomScaleNormal="85" zoomScaleSheetLayoutView="85" workbookViewId="0" topLeftCell="A1">
      <selection activeCell="P7" sqref="P7"/>
    </sheetView>
  </sheetViews>
  <sheetFormatPr defaultColWidth="9.140625" defaultRowHeight="12.75"/>
  <cols>
    <col min="1" max="1" width="1.7109375" style="210" customWidth="1"/>
    <col min="2" max="2" width="18.28125" style="210" customWidth="1"/>
    <col min="3" max="3" width="16.7109375" style="210" customWidth="1"/>
    <col min="4" max="4" width="13.28125" style="210" customWidth="1"/>
    <col min="5" max="14" width="7.00390625" style="210" customWidth="1"/>
    <col min="15" max="15" width="7.57421875" style="210" customWidth="1"/>
    <col min="16" max="16" width="13.00390625" style="210" customWidth="1"/>
    <col min="17" max="17" width="15.8515625" style="210" customWidth="1"/>
    <col min="18" max="18" width="15.421875" style="210" customWidth="1"/>
    <col min="19" max="20" width="14.7109375" style="210" customWidth="1"/>
    <col min="21" max="21" width="7.421875" style="210" customWidth="1"/>
    <col min="22" max="22" width="14.8515625" style="210" customWidth="1"/>
    <col min="23" max="23" width="9.421875" style="210" customWidth="1"/>
    <col min="24" max="24" width="12.421875" style="210" customWidth="1"/>
    <col min="25" max="16384" width="12.57421875" style="210" customWidth="1"/>
  </cols>
  <sheetData>
    <row r="1" ht="19.5" customHeight="1"/>
    <row r="2" spans="2:24" ht="50.25" customHeight="1">
      <c r="B2" s="211" t="s">
        <v>157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</row>
    <row r="3" spans="2:21" ht="12.75" customHeight="1"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4"/>
      <c r="R3" s="214"/>
      <c r="S3" s="214"/>
      <c r="T3" s="214"/>
      <c r="U3" s="214"/>
    </row>
    <row r="4" spans="2:24" ht="12.75" customHeight="1">
      <c r="B4" s="212"/>
      <c r="C4" s="212"/>
      <c r="D4" s="215" t="s">
        <v>158</v>
      </c>
      <c r="E4" s="216" t="s">
        <v>159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 t="s">
        <v>27</v>
      </c>
      <c r="Q4" s="217"/>
      <c r="R4" s="217"/>
      <c r="S4" s="217"/>
      <c r="T4" s="217"/>
      <c r="U4" s="217"/>
      <c r="V4" s="218" t="s">
        <v>160</v>
      </c>
      <c r="W4" s="218"/>
      <c r="X4" s="218"/>
    </row>
    <row r="5" spans="3:24" ht="90" customHeight="1">
      <c r="C5" s="219"/>
      <c r="D5" s="220" t="s">
        <v>161</v>
      </c>
      <c r="E5" s="221" t="s">
        <v>162</v>
      </c>
      <c r="F5" s="222" t="s">
        <v>163</v>
      </c>
      <c r="G5" s="222" t="s">
        <v>164</v>
      </c>
      <c r="H5" s="222" t="s">
        <v>165</v>
      </c>
      <c r="I5" s="222" t="s">
        <v>166</v>
      </c>
      <c r="J5" s="222" t="s">
        <v>167</v>
      </c>
      <c r="K5" s="222" t="s">
        <v>168</v>
      </c>
      <c r="L5" s="222" t="s">
        <v>169</v>
      </c>
      <c r="M5" s="222" t="s">
        <v>170</v>
      </c>
      <c r="N5" s="222" t="s">
        <v>171</v>
      </c>
      <c r="O5" s="223" t="s">
        <v>172</v>
      </c>
      <c r="P5" s="223" t="s">
        <v>28</v>
      </c>
      <c r="Q5" s="223" t="s">
        <v>30</v>
      </c>
      <c r="R5" s="223" t="s">
        <v>32</v>
      </c>
      <c r="S5" s="223" t="s">
        <v>34</v>
      </c>
      <c r="T5" s="223" t="s">
        <v>36</v>
      </c>
      <c r="U5" s="223" t="s">
        <v>173</v>
      </c>
      <c r="V5" s="224" t="s">
        <v>174</v>
      </c>
      <c r="W5" s="223" t="s">
        <v>175</v>
      </c>
      <c r="X5" s="223" t="s">
        <v>176</v>
      </c>
    </row>
    <row r="6" spans="2:15" ht="18" customHeight="1">
      <c r="B6" s="225"/>
      <c r="C6" s="225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</row>
    <row r="7" spans="2:24" ht="34.5" customHeight="1">
      <c r="B7" s="228" t="s">
        <v>177</v>
      </c>
      <c r="C7" s="229" t="s">
        <v>13</v>
      </c>
      <c r="D7" s="230">
        <f>'scheda apo '!F8</f>
        <v>10</v>
      </c>
      <c r="E7" s="231">
        <f>_xlfn.IFERROR(VLOOKUP(1,'scheda apo '!$D$10:$H$13,3,FALSE),"-")</f>
        <v>20</v>
      </c>
      <c r="F7" s="231">
        <f>_xlfn.IFERROR(VLOOKUP(2,'scheda apo '!$D$10:$H$13,3,FALSE),"-")</f>
        <v>10</v>
      </c>
      <c r="G7" s="231">
        <f>_xlfn.IFERROR(VLOOKUP(3,'scheda apo '!$D$10:$H$13,3,FALSE),"-")</f>
        <v>10</v>
      </c>
      <c r="H7" s="231">
        <f>_xlfn.IFERROR(VLOOKUP(4,'scheda apo '!$D$10:$H$13,3,FALSE),"-")</f>
        <v>10</v>
      </c>
      <c r="I7" s="231">
        <f>_xlfn.IFERROR(VLOOKUP(5,'scheda apo '!$D$10:$H$13,3,FALSE),"-")</f>
        <v>0</v>
      </c>
      <c r="J7" s="231">
        <f>_xlfn.IFERROR(VLOOKUP(6,'scheda apo '!$D$10:$H$13,3,FALSE),"-")</f>
        <v>0</v>
      </c>
      <c r="K7" s="231">
        <f>_xlfn.IFERROR(VLOOKUP(7,'scheda apo '!$D$10:$H$13,3,FALSE),"-")</f>
        <v>0</v>
      </c>
      <c r="L7" s="231">
        <f>_xlfn.IFERROR(VLOOKUP(8,'scheda apo '!$D$10:$H$13,3,FALSE),"-")</f>
        <v>0</v>
      </c>
      <c r="M7" s="231">
        <f>_xlfn.IFERROR(VLOOKUP(9,'scheda apo '!$D$10:$H$13,3,FALSE),"-")</f>
        <v>0</v>
      </c>
      <c r="N7" s="231">
        <f>_xlfn.IFERROR(VLOOKUP(10,'scheda apo '!$D$10:$H$13,3,FALSE),"-")</f>
        <v>0</v>
      </c>
      <c r="O7" s="232">
        <f>SUM(E7:N7)</f>
        <v>50</v>
      </c>
      <c r="P7" s="233">
        <f>'scheda apo '!$F16</f>
        <v>8</v>
      </c>
      <c r="Q7" s="234">
        <f>'scheda apo '!$F17</f>
        <v>8</v>
      </c>
      <c r="R7" s="235">
        <f>'scheda apo '!$F18</f>
        <v>8</v>
      </c>
      <c r="S7" s="235">
        <f>'scheda apo '!$F19</f>
        <v>8</v>
      </c>
      <c r="T7" s="236">
        <f>'scheda apo '!$F20</f>
        <v>8</v>
      </c>
      <c r="U7" s="237">
        <f>SUM(P7:T7)</f>
        <v>40</v>
      </c>
      <c r="V7" s="238" t="s">
        <v>158</v>
      </c>
      <c r="W7" s="239">
        <f>D7</f>
        <v>10</v>
      </c>
      <c r="X7" s="240">
        <f>D9</f>
        <v>10</v>
      </c>
    </row>
    <row r="8" spans="2:24" ht="33" customHeight="1">
      <c r="B8" s="241">
        <f>'scheda apo '!E2</f>
        <v>0</v>
      </c>
      <c r="C8" s="242" t="s">
        <v>178</v>
      </c>
      <c r="D8" s="243">
        <f>'scheda apo '!G8</f>
        <v>1</v>
      </c>
      <c r="E8" s="244">
        <f>_xlfn.IFERROR(VLOOKUP(1,'scheda apo '!$D$10:$H$13,4,FALSE),"-")</f>
        <v>1</v>
      </c>
      <c r="F8" s="244">
        <f>_xlfn.IFERROR(VLOOKUP(2,'scheda apo '!$D$10:$H$13,4,FALSE),"-")</f>
        <v>1</v>
      </c>
      <c r="G8" s="244">
        <f>_xlfn.IFERROR(VLOOKUP(3,'scheda apo '!$D$10:$H$13,4,FALSE),"-")</f>
        <v>1</v>
      </c>
      <c r="H8" s="244">
        <f>_xlfn.IFERROR(VLOOKUP(4,'scheda apo '!$D$10:$H$13,4,FALSE),"-")</f>
        <v>1</v>
      </c>
      <c r="I8" s="244">
        <f>_xlfn.IFERROR(VLOOKUP(5,'scheda apo '!$D$10:$H$13,4,FALSE),"-")</f>
        <v>0</v>
      </c>
      <c r="J8" s="244">
        <f>_xlfn.IFERROR(VLOOKUP(6,'scheda apo '!$D$10:$H$13,4,FALSE),"-")</f>
        <v>0</v>
      </c>
      <c r="K8" s="244">
        <f>_xlfn.IFERROR(VLOOKUP(7,'scheda apo '!$D$10:$H$13,4,FALSE),"-")</f>
        <v>0</v>
      </c>
      <c r="L8" s="244">
        <f>_xlfn.IFERROR(VLOOKUP(8,'scheda apo '!$D$10:$H$13,4,FALSE),"-")</f>
        <v>0</v>
      </c>
      <c r="M8" s="244">
        <f>_xlfn.IFERROR(VLOOKUP(9,'scheda apo '!$D$10:$H$13,4,FALSE),"-")</f>
        <v>0</v>
      </c>
      <c r="N8" s="244">
        <f>_xlfn.IFERROR(VLOOKUP(10,'scheda apo '!$D$10:$H$13,4,FALSE),"-")</f>
        <v>0</v>
      </c>
      <c r="O8" s="245" t="s">
        <v>53</v>
      </c>
      <c r="P8" s="246">
        <f>'scheda apo '!$G16</f>
        <v>1</v>
      </c>
      <c r="Q8" s="247">
        <f>'scheda apo '!$G17</f>
        <v>1</v>
      </c>
      <c r="R8" s="248">
        <f>'scheda apo '!$G18</f>
        <v>1</v>
      </c>
      <c r="S8" s="248">
        <f>'scheda apo '!$G19</f>
        <v>1</v>
      </c>
      <c r="T8" s="249">
        <f>'scheda apo '!$G20</f>
        <v>1</v>
      </c>
      <c r="U8" s="250" t="s">
        <v>53</v>
      </c>
      <c r="V8" s="251" t="s">
        <v>159</v>
      </c>
      <c r="W8" s="252">
        <f>O7</f>
        <v>50</v>
      </c>
      <c r="X8" s="253">
        <f>O9</f>
        <v>50</v>
      </c>
    </row>
    <row r="9" spans="2:24" ht="32.25">
      <c r="B9" s="241"/>
      <c r="C9" s="254" t="s">
        <v>179</v>
      </c>
      <c r="D9" s="255">
        <f>'scheda apo '!H8</f>
        <v>10</v>
      </c>
      <c r="E9" s="256">
        <f>_xlfn.IFERROR(VLOOKUP(1,'scheda apo '!$D$10:$H$13,5,FALSE),"-")</f>
        <v>20</v>
      </c>
      <c r="F9" s="257">
        <f>_xlfn.IFERROR(VLOOKUP(2,'scheda apo '!$D$10:$H$13,5,FALSE),"-")</f>
        <v>10</v>
      </c>
      <c r="G9" s="258">
        <f>_xlfn.IFERROR(VLOOKUP(3,'scheda apo '!$D$10:$H$13,5,FALSE),"-")</f>
        <v>10</v>
      </c>
      <c r="H9" s="258">
        <f>_xlfn.IFERROR(VLOOKUP(4,'scheda apo '!$D$10:$H$13,5,FALSE),"-")</f>
        <v>10</v>
      </c>
      <c r="I9" s="259">
        <f>_xlfn.IFERROR(VLOOKUP(5,'scheda apo '!$D$10:$H$13,5,FALSE),"-")</f>
        <v>0</v>
      </c>
      <c r="J9" s="258">
        <f>_xlfn.IFERROR(VLOOKUP(6,'scheda apo '!$D$10:$H$13,5,FALSE),"-")</f>
        <v>0</v>
      </c>
      <c r="K9" s="258">
        <f>_xlfn.IFERROR(VLOOKUP(7,'scheda apo '!$D$10:$H$13,5,FALSE),"-")</f>
        <v>0</v>
      </c>
      <c r="L9" s="258">
        <f>_xlfn.IFERROR(VLOOKUP(8,'scheda apo '!$D$10:$H$13,5,FALSE),"-")</f>
        <v>0</v>
      </c>
      <c r="M9" s="258">
        <f>_xlfn.IFERROR(VLOOKUP(9,'scheda apo '!$D$10:$H$13,5,FALSE),"-")</f>
        <v>0</v>
      </c>
      <c r="N9" s="257">
        <f>_xlfn.IFERROR(VLOOKUP(10,'scheda apo '!$D$10:$H$13,5,FALSE),"-")</f>
        <v>0</v>
      </c>
      <c r="O9" s="260">
        <f>SUM(E9:N9)</f>
        <v>50</v>
      </c>
      <c r="P9" s="261">
        <f>'scheda apo '!$H16</f>
        <v>8</v>
      </c>
      <c r="Q9" s="256">
        <f>'scheda apo '!$H17</f>
        <v>8</v>
      </c>
      <c r="R9" s="259">
        <f>'scheda apo '!$H18</f>
        <v>8</v>
      </c>
      <c r="S9" s="259">
        <f>'scheda apo '!$H19</f>
        <v>8</v>
      </c>
      <c r="T9" s="257">
        <f>'scheda apo '!$H20</f>
        <v>8</v>
      </c>
      <c r="U9" s="262">
        <f>SUM(P9:T9)</f>
        <v>40</v>
      </c>
      <c r="V9" s="263" t="s">
        <v>180</v>
      </c>
      <c r="W9" s="252">
        <f>U7</f>
        <v>40</v>
      </c>
      <c r="X9" s="264">
        <f>U9</f>
        <v>40</v>
      </c>
    </row>
    <row r="10" spans="2:24" ht="26.25" customHeight="1">
      <c r="B10" s="265"/>
      <c r="C10" s="266"/>
      <c r="D10" s="266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8"/>
      <c r="P10" s="267"/>
      <c r="Q10" s="267"/>
      <c r="R10" s="267"/>
      <c r="S10" s="267"/>
      <c r="T10" s="267"/>
      <c r="U10" s="267"/>
      <c r="V10" s="269"/>
      <c r="W10" s="269"/>
      <c r="X10" s="270">
        <f>SUM(X7:X9)</f>
        <v>100</v>
      </c>
    </row>
    <row r="11" spans="5:24" ht="5.25" customHeight="1"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2"/>
      <c r="Q11" s="272"/>
      <c r="R11" s="272"/>
      <c r="S11" s="272"/>
      <c r="T11" s="272"/>
      <c r="U11" s="272"/>
      <c r="V11" s="226"/>
      <c r="W11" s="226"/>
      <c r="X11" s="226"/>
    </row>
    <row r="12" spans="22:25" ht="15.75">
      <c r="V12" s="273"/>
      <c r="W12" s="274"/>
      <c r="X12" s="274"/>
      <c r="Y12" s="226"/>
    </row>
    <row r="13" spans="22:25" ht="15.75">
      <c r="V13" s="273"/>
      <c r="W13" s="274"/>
      <c r="X13" s="275"/>
      <c r="Y13" s="226"/>
    </row>
    <row r="14" spans="22:25" ht="15.75">
      <c r="V14" s="276"/>
      <c r="W14" s="277"/>
      <c r="X14" s="275"/>
      <c r="Y14" s="226"/>
    </row>
    <row r="15" spans="22:25" ht="15.75">
      <c r="V15" s="276"/>
      <c r="W15" s="277"/>
      <c r="X15" s="278"/>
      <c r="Y15" s="226"/>
    </row>
    <row r="16" spans="22:25" ht="15.75">
      <c r="V16" s="276"/>
      <c r="W16" s="277"/>
      <c r="X16" s="279"/>
      <c r="Y16" s="226"/>
    </row>
    <row r="17" spans="22:25" ht="15.75">
      <c r="V17" s="226"/>
      <c r="W17" s="226"/>
      <c r="X17" s="226"/>
      <c r="Y17" s="226"/>
    </row>
    <row r="18" spans="22:25" ht="15.75">
      <c r="V18" s="273"/>
      <c r="W18" s="274"/>
      <c r="X18" s="274"/>
      <c r="Y18" s="226"/>
    </row>
    <row r="19" spans="22:25" ht="15.75">
      <c r="V19" s="273"/>
      <c r="W19" s="274"/>
      <c r="X19" s="275"/>
      <c r="Y19" s="226"/>
    </row>
    <row r="20" spans="22:25" ht="15.75">
      <c r="V20" s="276"/>
      <c r="W20" s="277"/>
      <c r="X20" s="275"/>
      <c r="Y20" s="226"/>
    </row>
    <row r="21" spans="22:25" ht="15.75">
      <c r="V21" s="276"/>
      <c r="W21" s="277"/>
      <c r="X21" s="278"/>
      <c r="Y21" s="226"/>
    </row>
    <row r="22" spans="22:25" ht="15.75">
      <c r="V22" s="276"/>
      <c r="W22" s="277"/>
      <c r="X22" s="279"/>
      <c r="Y22" s="226"/>
    </row>
  </sheetData>
  <sheetProtection password="B9B0" sheet="1" objects="1" scenarios="1"/>
  <mergeCells count="6">
    <mergeCell ref="B2:X2"/>
    <mergeCell ref="E4:O4"/>
    <mergeCell ref="P4:U4"/>
    <mergeCell ref="V4:X4"/>
    <mergeCell ref="B8:B9"/>
    <mergeCell ref="V10:W10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</dc:creator>
  <cp:keywords/>
  <dc:description/>
  <cp:lastModifiedBy/>
  <cp:lastPrinted>2021-04-16T13:28:25Z</cp:lastPrinted>
  <dcterms:created xsi:type="dcterms:W3CDTF">2012-05-03T09:41:51Z</dcterms:created>
  <dcterms:modified xsi:type="dcterms:W3CDTF">2021-05-06T15:54:51Z</dcterms:modified>
  <cp:category/>
  <cp:version/>
  <cp:contentType/>
  <cp:contentStatus/>
  <cp:revision>4</cp:revision>
</cp:coreProperties>
</file>