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a apo " sheetId="1" r:id="rId1"/>
    <sheet name="Ob. ..." sheetId="2" r:id="rId2"/>
    <sheet name="Ob. ...." sheetId="3" r:id="rId3"/>
    <sheet name="Ob. ....." sheetId="4" r:id="rId4"/>
    <sheet name="Ob. ......" sheetId="5" r:id="rId5"/>
    <sheet name="RIEPILOGO" sheetId="6" r:id="rId6"/>
  </sheets>
  <definedNames>
    <definedName name="_xlnm.Print_Area" localSheetId="1">'Ob. ...'!$A$1:$AK$67</definedName>
    <definedName name="_xlnm.Print_Area" localSheetId="2">'Ob. ....'!$A$1:$AK$67</definedName>
    <definedName name="_xlnm.Print_Area" localSheetId="3">'Ob. .....'!$A$1:$AK$67</definedName>
    <definedName name="_xlnm.Print_Area" localSheetId="4">'Ob. ......'!$A$1:$AK$67</definedName>
    <definedName name="_xlnm.Print_Area" localSheetId="5">'RIEPILOGO'!$A$1:$X$35</definedName>
    <definedName name="_xlnm.Print_Area" localSheetId="0">'scheda apo '!$B$2:$H$30</definedName>
    <definedName name="motivazioni">#REF!</definedName>
    <definedName name="_xlfn_IFERROR">#N/A</definedName>
    <definedName name="Excel_BuiltIn_Print_Area" localSheetId="0">'scheda apo '!$B$2:$H$30</definedName>
    <definedName name="Excel_BuiltIn_Print_Area" localSheetId="1">'Ob. ...'!$A$1:$AK$67</definedName>
    <definedName name="motivazioni" localSheetId="1">#REF!</definedName>
    <definedName name="Excel_BuiltIn_Print_Area" localSheetId="2">'Ob. ....'!$A$1:$AK$67</definedName>
    <definedName name="motivazioni" localSheetId="2">#REF!</definedName>
    <definedName name="Excel_BuiltIn_Print_Area" localSheetId="3">'Ob. .....'!$A$1:$AK$67</definedName>
    <definedName name="motivazioni" localSheetId="3">#REF!</definedName>
    <definedName name="Excel_BuiltIn_Print_Area" localSheetId="4">'Ob. ......'!$A$1:$AK$67</definedName>
    <definedName name="motivazioni" localSheetId="4">#REF!</definedName>
    <definedName name="Excel_BuiltIn_Print_Area" localSheetId="5">'RIEPILOGO'!$A$1:$X$35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<sst xmlns="http://schemas.openxmlformats.org/spreadsheetml/2006/main" count="590" uniqueCount="131">
  <si>
    <t>FUNZIONARIO VALUTATO</t>
  </si>
  <si>
    <t>CATEGORIA</t>
  </si>
  <si>
    <t>AREA\SETTORE</t>
  </si>
  <si>
    <t>Nota bene</t>
  </si>
  <si>
    <t>SOGGETTO VALUTATORE</t>
  </si>
  <si>
    <t>Ai fini dell'utilizzo del foglio, compilare esclusivamente le caselle bianche</t>
  </si>
  <si>
    <t>PERIODO DI VALUTAZIONE</t>
  </si>
  <si>
    <t>AREA</t>
  </si>
  <si>
    <t>PARAMETRI</t>
  </si>
  <si>
    <t>Descrizione</t>
  </si>
  <si>
    <t>Peso teorico</t>
  </si>
  <si>
    <t xml:space="preserve">GRADO DI CONSEGUIMENTO </t>
  </si>
  <si>
    <t>Peso ponderato</t>
  </si>
  <si>
    <t>OBIETTIVI E PERFORMANCE</t>
  </si>
  <si>
    <t>Performance organizzativa dell'unità di diretta responsabilità</t>
  </si>
  <si>
    <t>Performance misurata sugli Indicatori di efficacia e di efficienza (desumibile dal PEG PDO  e dagli altri strumenti di programmazione) assegnati all'unità organizzativa.</t>
  </si>
  <si>
    <t>NUM. OB.</t>
  </si>
  <si>
    <t>Specifici obiettivi assegnati</t>
  </si>
  <si>
    <t>Obiettivo ....</t>
  </si>
  <si>
    <t>TOTALE OBIETTIVI E PERFORMANCE</t>
  </si>
  <si>
    <t xml:space="preserve"> VALUTAZIONE</t>
  </si>
  <si>
    <t>COMPETENZE PROFESSIONALI E MANAGERIALI</t>
  </si>
  <si>
    <t>Qualità del contributo assicurato alla Performance generale dell'Ente</t>
  </si>
  <si>
    <t>Capacità di allineare i propri comportamenti alle necessità, alle priorità e agli obiettivi dell'ente</t>
  </si>
  <si>
    <t>Organizzazione e innovazione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</si>
  <si>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</si>
  <si>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>Collaborazione, comunicazione e integrazione</t>
  </si>
  <si>
    <t>Capacità dimostrate di saper lavorare in gruppo e di collaborare con persone inserite in altri settori/enti al fine della realizzazione dei progetti e/o della risoluzione di problemi</t>
  </si>
  <si>
    <t>Orientamento al cittadino e/o al cliente interno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</si>
  <si>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</si>
  <si>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Valorizzazione e corretta valutazione dei propri collaboratori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</si>
  <si>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</si>
  <si>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 xml:space="preserve">TOTALE COMPETENZE </t>
  </si>
  <si>
    <t>Controllo soglia ai sensi dell'art. 55-quater, comma 1, lett. f-quinquies del D.Lgs. n. 165/2001</t>
  </si>
  <si>
    <t xml:space="preserve"> VALUTAZIONE TOTALE</t>
  </si>
  <si>
    <t>Data colloquio (iniziale-intermedio-finale): ....../....../..........</t>
  </si>
  <si>
    <t>EVENTUALI OSSERVAZIONI DEL VALUTATORE:</t>
  </si>
  <si>
    <t>EVENTUALI OSSERVAZIONI DEL VALUTATO:</t>
  </si>
  <si>
    <t>Luogo e Data _________________</t>
  </si>
  <si>
    <t>Firma valutatore _____________________________________________</t>
  </si>
  <si>
    <t>Firma valutato _____________________________________________</t>
  </si>
  <si>
    <t xml:space="preserve">Scheda obiettivo n.  </t>
  </si>
  <si>
    <t xml:space="preserve">Titolo: </t>
  </si>
  <si>
    <t>OBIETTIVO OPERATIVO DUP</t>
  </si>
  <si>
    <t>NATURA OBIETTIVO</t>
  </si>
  <si>
    <t>Obiettivo
pluriennale</t>
  </si>
  <si>
    <t>-</t>
  </si>
  <si>
    <t>OBIETTIVO STRATEGICO DUP</t>
  </si>
  <si>
    <t>NO</t>
  </si>
  <si>
    <t>Obiettivo trasversale ad altri settori/uffici</t>
  </si>
  <si>
    <t>SI</t>
  </si>
  <si>
    <t xml:space="preserve">PESO TEORICO </t>
  </si>
  <si>
    <t>RISORSE FINANZIARIE</t>
  </si>
  <si>
    <t>ASSESSORE</t>
  </si>
  <si>
    <t>20.....</t>
  </si>
  <si>
    <t>20....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</si>
  <si>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</si>
  <si>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</si>
  <si>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</si>
  <si>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</si>
  <si>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</si>
  <si>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</si>
  <si>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</si>
  <si>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</si>
  <si>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</si>
  <si>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</si>
  <si>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</si>
  <si>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</si>
  <si>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</si>
  <si>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</si>
  <si>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</si>
  <si>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</si>
  <si>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</si>
  <si>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</si>
  <si>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</si>
  <si>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</si>
  <si>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</si>
  <si>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</si>
  <si>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</si>
  <si>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</si>
  <si>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</si>
  <si>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</si>
  <si>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Stato</t>
  </si>
  <si>
    <t>Tempistica delle attività per anno</t>
  </si>
  <si>
    <t>Previsto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</si>
  <si>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</si>
  <si>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</si>
  <si>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</si>
  <si>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</si>
  <si>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</si>
  <si>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</si>
  <si>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</si>
  <si>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</si>
  <si>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</si>
  <si>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</si>
  <si>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</si>
  <si>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</si>
  <si>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</si>
  <si>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Realizzato</t>
  </si>
  <si>
    <t>x</t>
  </si>
  <si>
    <t>Non realizzato</t>
  </si>
  <si>
    <t>Monitoraggio semestrale - Relazione</t>
  </si>
  <si>
    <r>
      <rPr>
        <b/>
        <sz val="12"/>
        <color indexed="8"/>
        <rFont val="Arial1"/>
        <family val="0"/>
      </rP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</si>
  <si>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</si>
  <si>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</si>
  <si>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</si>
  <si>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Firma ...................................................................</t>
  </si>
  <si>
    <t>PIANO DELLA PERFORMANCE 20….../20…...
RIEPILOGO</t>
  </si>
  <si>
    <t>UNITÀ ORG.</t>
  </si>
  <si>
    <t>OBIETTIVI</t>
  </si>
  <si>
    <t>RIEPILOGO</t>
  </si>
  <si>
    <t>Performance dell'unità organizzativa</t>
  </si>
  <si>
    <t>Ob 1</t>
  </si>
  <si>
    <t>Ob 2</t>
  </si>
  <si>
    <t>Ob 3</t>
  </si>
  <si>
    <t>Ob 4</t>
  </si>
  <si>
    <t>Ob 5</t>
  </si>
  <si>
    <t>Ob 6</t>
  </si>
  <si>
    <t>Ob 7</t>
  </si>
  <si>
    <t>Ob 8</t>
  </si>
  <si>
    <t>Ob 9</t>
  </si>
  <si>
    <t>Ob 10</t>
  </si>
  <si>
    <t>TOT OB</t>
  </si>
  <si>
    <t>TOT. COMP.</t>
  </si>
  <si>
    <t>AREE VALUT.</t>
  </si>
  <si>
    <t>PESO TEORICO</t>
  </si>
  <si>
    <t>PUNTEGGIO PONDERATO</t>
  </si>
  <si>
    <t>Responsabile</t>
  </si>
  <si>
    <t>Grado di conseguimento</t>
  </si>
  <si>
    <t>Punteggio ponderato</t>
  </si>
  <si>
    <t>COMPETENZE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</si>
</sst>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0%"/>
    <numFmt numFmtId="167" formatCode="General"/>
    <numFmt numFmtId="168" formatCode="&quot;€ &quot;#,##0.00"/>
    <numFmt numFmtId="169" formatCode="dd/mm/yyyy"/>
    <numFmt numFmtId="170" formatCode="0_ ;\-0\ "/>
    <numFmt numFmtId="171" formatCode="0.0"/>
    <numFmt numFmtId="172" formatCode="0.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2"/>
      <color indexed="8"/>
      <name val="Arial1"/>
      <family val="0"/>
    </font>
    <font>
      <b/>
      <sz val="12"/>
      <color indexed="8"/>
      <name val="Arial1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b/>
      <i/>
      <sz val="12"/>
      <color indexed="8"/>
      <name val="Arial1"/>
      <family val="0"/>
    </font>
    <font>
      <sz val="9"/>
      <color indexed="8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4"/>
      <color indexed="8"/>
      <name val="Arial1"/>
      <family val="0"/>
    </font>
    <font>
      <b/>
      <i/>
      <sz val="11"/>
      <color indexed="8"/>
      <name val="Arial1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275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3" xfId="0" applyFont="1" applyFill="1" applyBorder="1" applyAlignment="1" applyProtection="1">
      <alignment horizontal="center"/>
      <protection locked="0"/>
    </xf>
    <xf numFmtId="164" fontId="4" fillId="2" borderId="4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vertical="center"/>
    </xf>
    <xf numFmtId="164" fontId="4" fillId="4" borderId="4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textRotation="90" wrapText="1"/>
    </xf>
    <xf numFmtId="164" fontId="4" fillId="2" borderId="13" xfId="0" applyFont="1" applyFill="1" applyBorder="1" applyAlignment="1">
      <alignment horizontal="center" vertical="center" wrapText="1"/>
    </xf>
    <xf numFmtId="164" fontId="2" fillId="5" borderId="14" xfId="0" applyFont="1" applyFill="1" applyBorder="1" applyAlignment="1">
      <alignment horizontal="left" vertical="center" wrapText="1"/>
    </xf>
    <xf numFmtId="164" fontId="7" fillId="5" borderId="15" xfId="0" applyFont="1" applyFill="1" applyBorder="1" applyAlignment="1" applyProtection="1">
      <alignment horizontal="center" vertical="center" wrapText="1"/>
      <protection locked="0"/>
    </xf>
    <xf numFmtId="166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Font="1" applyFill="1" applyBorder="1" applyAlignment="1">
      <alignment horizontal="center" vertical="center"/>
    </xf>
    <xf numFmtId="164" fontId="4" fillId="2" borderId="16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2" fillId="5" borderId="17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2" fillId="5" borderId="15" xfId="0" applyFont="1" applyFill="1" applyBorder="1" applyAlignment="1">
      <alignment horizontal="left" vertical="center" wrapText="1"/>
    </xf>
    <xf numFmtId="164" fontId="2" fillId="5" borderId="3" xfId="0" applyFont="1" applyFill="1" applyBorder="1" applyAlignment="1">
      <alignment horizontal="left" vertical="center" wrapText="1"/>
    </xf>
    <xf numFmtId="164" fontId="7" fillId="5" borderId="3" xfId="0" applyFont="1" applyFill="1" applyBorder="1" applyAlignment="1" applyProtection="1">
      <alignment horizontal="center" vertical="center" wrapText="1"/>
      <protection locked="0"/>
    </xf>
    <xf numFmtId="164" fontId="4" fillId="2" borderId="17" xfId="0" applyFont="1" applyFill="1" applyBorder="1" applyAlignment="1">
      <alignment horizontal="center" vertical="center"/>
    </xf>
    <xf numFmtId="164" fontId="7" fillId="5" borderId="18" xfId="0" applyFont="1" applyFill="1" applyBorder="1" applyAlignment="1" applyProtection="1">
      <alignment horizontal="center" vertical="center" wrapText="1"/>
      <protection locked="0"/>
    </xf>
    <xf numFmtId="164" fontId="7" fillId="5" borderId="17" xfId="0" applyFont="1" applyFill="1" applyBorder="1" applyAlignment="1" applyProtection="1">
      <alignment horizontal="center" vertical="center" wrapText="1"/>
      <protection locked="0"/>
    </xf>
    <xf numFmtId="164" fontId="4" fillId="2" borderId="19" xfId="0" applyFont="1" applyFill="1" applyBorder="1" applyAlignment="1">
      <alignment horizontal="center" vertical="center"/>
    </xf>
    <xf numFmtId="164" fontId="4" fillId="2" borderId="20" xfId="0" applyFont="1" applyFill="1" applyBorder="1" applyAlignment="1" applyProtection="1">
      <alignment horizontal="right" vertical="center" wrapText="1"/>
      <protection/>
    </xf>
    <xf numFmtId="164" fontId="4" fillId="2" borderId="21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4" fillId="2" borderId="11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vertical="center" wrapText="1"/>
    </xf>
    <xf numFmtId="164" fontId="4" fillId="2" borderId="21" xfId="0" applyFont="1" applyFill="1" applyBorder="1" applyAlignment="1">
      <alignment horizontal="center" vertical="center" textRotation="90"/>
    </xf>
    <xf numFmtId="164" fontId="9" fillId="2" borderId="14" xfId="0" applyFont="1" applyFill="1" applyBorder="1" applyAlignment="1">
      <alignment vertical="center" wrapText="1"/>
    </xf>
    <xf numFmtId="164" fontId="7" fillId="5" borderId="14" xfId="0" applyFont="1" applyFill="1" applyBorder="1" applyAlignment="1" applyProtection="1">
      <alignment horizontal="center" vertical="center" wrapText="1"/>
      <protection locked="0"/>
    </xf>
    <xf numFmtId="166" fontId="2" fillId="5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Font="1" applyFill="1" applyBorder="1" applyAlignment="1">
      <alignment horizontal="center" vertical="center" wrapText="1"/>
    </xf>
    <xf numFmtId="164" fontId="9" fillId="2" borderId="17" xfId="0" applyFont="1" applyFill="1" applyBorder="1" applyAlignment="1">
      <alignment horizontal="left" vertical="center" wrapText="1"/>
    </xf>
    <xf numFmtId="164" fontId="9" fillId="2" borderId="17" xfId="0" applyFont="1" applyFill="1" applyBorder="1" applyAlignment="1">
      <alignment vertical="center" wrapText="1"/>
    </xf>
    <xf numFmtId="164" fontId="9" fillId="2" borderId="19" xfId="0" applyFont="1" applyFill="1" applyBorder="1" applyAlignment="1">
      <alignment vertical="center" wrapText="1"/>
    </xf>
    <xf numFmtId="164" fontId="7" fillId="5" borderId="19" xfId="0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Font="1" applyFill="1" applyBorder="1" applyAlignment="1">
      <alignment horizontal="right" vertical="center" wrapText="1"/>
    </xf>
    <xf numFmtId="164" fontId="10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23" xfId="0" applyFont="1" applyFill="1" applyBorder="1" applyAlignment="1">
      <alignment horizontal="center" vertical="center" wrapText="1"/>
    </xf>
    <xf numFmtId="164" fontId="4" fillId="2" borderId="24" xfId="0" applyFont="1" applyFill="1" applyBorder="1" applyAlignment="1">
      <alignment horizontal="right" vertical="center" wrapText="1"/>
    </xf>
    <xf numFmtId="164" fontId="7" fillId="2" borderId="25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6" fontId="11" fillId="6" borderId="26" xfId="19" applyFont="1" applyFill="1" applyBorder="1" applyAlignment="1" applyProtection="1">
      <alignment horizontal="center" vertical="center" wrapText="1"/>
      <protection/>
    </xf>
    <xf numFmtId="164" fontId="4" fillId="6" borderId="27" xfId="0" applyNumberFormat="1" applyFont="1" applyFill="1" applyBorder="1" applyAlignment="1">
      <alignment horizontal="center" vertical="center" wrapText="1"/>
    </xf>
    <xf numFmtId="164" fontId="4" fillId="0" borderId="17" xfId="0" applyFont="1" applyFill="1" applyBorder="1" applyAlignment="1" applyProtection="1">
      <alignment horizontal="left" vertical="center"/>
      <protection locked="0"/>
    </xf>
    <xf numFmtId="164" fontId="4" fillId="0" borderId="0" xfId="0" applyFont="1" applyFill="1" applyBorder="1" applyAlignment="1">
      <alignment vertical="center" wrapText="1"/>
    </xf>
    <xf numFmtId="164" fontId="4" fillId="2" borderId="17" xfId="0" applyFont="1" applyFill="1" applyBorder="1" applyAlignment="1">
      <alignment vertical="top"/>
    </xf>
    <xf numFmtId="164" fontId="4" fillId="0" borderId="17" xfId="0" applyFont="1" applyFill="1" applyBorder="1" applyAlignment="1" applyProtection="1">
      <alignment horizontal="center" vertical="top"/>
      <protection locked="0"/>
    </xf>
    <xf numFmtId="164" fontId="4" fillId="0" borderId="28" xfId="0" applyFont="1" applyFill="1" applyBorder="1" applyAlignment="1" applyProtection="1">
      <alignment horizontal="center" vertical="center" wrapText="1"/>
      <protection locked="0"/>
    </xf>
    <xf numFmtId="164" fontId="12" fillId="0" borderId="28" xfId="0" applyFont="1" applyFill="1" applyBorder="1" applyAlignment="1" applyProtection="1">
      <alignment horizontal="right" vertical="center"/>
      <protection locked="0"/>
    </xf>
    <xf numFmtId="164" fontId="2" fillId="0" borderId="0" xfId="0" applyFont="1" applyFill="1" applyBorder="1" applyAlignment="1">
      <alignment vertical="top"/>
    </xf>
    <xf numFmtId="164" fontId="12" fillId="0" borderId="0" xfId="0" applyFont="1" applyFill="1" applyAlignment="1">
      <alignment horizontal="right"/>
    </xf>
    <xf numFmtId="164" fontId="12" fillId="0" borderId="0" xfId="0" applyFont="1" applyFill="1" applyBorder="1" applyAlignment="1" applyProtection="1">
      <alignment horizontal="right" vertical="center"/>
      <protection locked="0"/>
    </xf>
    <xf numFmtId="164" fontId="3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14" fillId="2" borderId="6" xfId="0" applyFont="1" applyFill="1" applyBorder="1" applyAlignment="1">
      <alignment horizontal="right" vertical="center"/>
    </xf>
    <xf numFmtId="164" fontId="14" fillId="0" borderId="25" xfId="0" applyFont="1" applyFill="1" applyBorder="1" applyAlignment="1">
      <alignment vertical="center"/>
    </xf>
    <xf numFmtId="164" fontId="14" fillId="2" borderId="7" xfId="0" applyFont="1" applyFill="1" applyBorder="1" applyAlignment="1">
      <alignment horizontal="right" vertical="center"/>
    </xf>
    <xf numFmtId="164" fontId="14" fillId="2" borderId="7" xfId="0" applyFont="1" applyFill="1" applyBorder="1" applyAlignment="1">
      <alignment vertical="center"/>
    </xf>
    <xf numFmtId="164" fontId="14" fillId="2" borderId="5" xfId="0" applyFont="1" applyFill="1" applyBorder="1" applyAlignment="1">
      <alignment vertical="center"/>
    </xf>
    <xf numFmtId="164" fontId="0" fillId="5" borderId="0" xfId="0" applyFill="1" applyBorder="1" applyAlignment="1">
      <alignment horizontal="center"/>
    </xf>
    <xf numFmtId="164" fontId="15" fillId="0" borderId="29" xfId="0" applyFont="1" applyFill="1" applyBorder="1" applyAlignment="1">
      <alignment vertical="top"/>
    </xf>
    <xf numFmtId="164" fontId="15" fillId="0" borderId="0" xfId="0" applyFont="1" applyFill="1" applyBorder="1" applyAlignment="1">
      <alignment horizontal="right" vertical="center"/>
    </xf>
    <xf numFmtId="164" fontId="15" fillId="0" borderId="30" xfId="0" applyFont="1" applyFill="1" applyBorder="1" applyAlignment="1">
      <alignment horizontal="left" vertical="center"/>
    </xf>
    <xf numFmtId="164" fontId="0" fillId="0" borderId="0" xfId="0" applyBorder="1" applyAlignment="1">
      <alignment/>
    </xf>
    <xf numFmtId="164" fontId="0" fillId="0" borderId="31" xfId="0" applyBorder="1" applyAlignment="1">
      <alignment/>
    </xf>
    <xf numFmtId="164" fontId="15" fillId="2" borderId="32" xfId="0" applyFont="1" applyFill="1" applyBorder="1" applyAlignment="1">
      <alignment horizontal="right" vertical="center" wrapText="1"/>
    </xf>
    <xf numFmtId="164" fontId="15" fillId="5" borderId="33" xfId="0" applyFont="1" applyFill="1" applyBorder="1" applyAlignment="1">
      <alignment horizontal="center" vertical="center"/>
    </xf>
    <xf numFmtId="164" fontId="15" fillId="2" borderId="8" xfId="0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 wrapText="1"/>
    </xf>
    <xf numFmtId="168" fontId="0" fillId="5" borderId="35" xfId="0" applyNumberFormat="1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right" vertical="center" wrapText="1"/>
    </xf>
    <xf numFmtId="164" fontId="16" fillId="5" borderId="36" xfId="0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 wrapText="1"/>
    </xf>
    <xf numFmtId="168" fontId="0" fillId="5" borderId="38" xfId="0" applyNumberFormat="1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right" vertical="center"/>
    </xf>
    <xf numFmtId="166" fontId="15" fillId="5" borderId="36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4" fontId="15" fillId="2" borderId="39" xfId="0" applyFont="1" applyFill="1" applyBorder="1" applyAlignment="1">
      <alignment horizontal="right" vertical="center"/>
    </xf>
    <xf numFmtId="164" fontId="15" fillId="5" borderId="12" xfId="0" applyFont="1" applyFill="1" applyBorder="1" applyAlignment="1">
      <alignment horizontal="center" vertical="center"/>
    </xf>
    <xf numFmtId="164" fontId="15" fillId="5" borderId="40" xfId="0" applyFont="1" applyFill="1" applyBorder="1" applyAlignment="1">
      <alignment horizontal="center" vertical="center"/>
    </xf>
    <xf numFmtId="164" fontId="16" fillId="5" borderId="40" xfId="0" applyFont="1" applyFill="1" applyBorder="1" applyAlignment="1">
      <alignment horizontal="center" vertical="center"/>
    </xf>
    <xf numFmtId="164" fontId="15" fillId="5" borderId="41" xfId="0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center" vertical="center"/>
    </xf>
    <xf numFmtId="164" fontId="15" fillId="2" borderId="17" xfId="0" applyFont="1" applyFill="1" applyBorder="1" applyAlignment="1">
      <alignment horizontal="center" vertical="center"/>
    </xf>
    <xf numFmtId="164" fontId="15" fillId="2" borderId="36" xfId="0" applyFont="1" applyFill="1" applyBorder="1" applyAlignment="1">
      <alignment horizontal="center" vertical="center"/>
    </xf>
    <xf numFmtId="164" fontId="17" fillId="0" borderId="29" xfId="0" applyFont="1" applyFill="1" applyBorder="1" applyAlignment="1">
      <alignment vertical="center"/>
    </xf>
    <xf numFmtId="164" fontId="18" fillId="5" borderId="36" xfId="0" applyFont="1" applyFill="1" applyBorder="1" applyAlignment="1">
      <alignment horizontal="center" vertical="center" wrapText="1"/>
    </xf>
    <xf numFmtId="168" fontId="0" fillId="5" borderId="37" xfId="0" applyNumberFormat="1" applyFill="1" applyBorder="1" applyAlignment="1">
      <alignment horizontal="center" vertical="center"/>
    </xf>
    <xf numFmtId="168" fontId="0" fillId="5" borderId="42" xfId="0" applyNumberFormat="1" applyFill="1" applyBorder="1" applyAlignment="1">
      <alignment horizontal="center" vertical="center"/>
    </xf>
    <xf numFmtId="168" fontId="0" fillId="5" borderId="43" xfId="0" applyNumberFormat="1" applyFill="1" applyBorder="1" applyAlignment="1">
      <alignment horizontal="center" vertical="center"/>
    </xf>
    <xf numFmtId="164" fontId="15" fillId="2" borderId="44" xfId="0" applyFont="1" applyFill="1" applyBorder="1" applyAlignment="1">
      <alignment horizontal="right" vertical="center"/>
    </xf>
    <xf numFmtId="164" fontId="19" fillId="0" borderId="29" xfId="0" applyFont="1" applyFill="1" applyBorder="1" applyAlignment="1">
      <alignment vertical="center"/>
    </xf>
    <xf numFmtId="164" fontId="15" fillId="2" borderId="37" xfId="0" applyFont="1" applyFill="1" applyBorder="1" applyAlignment="1">
      <alignment horizontal="center" vertical="center" wrapText="1"/>
    </xf>
    <xf numFmtId="164" fontId="18" fillId="5" borderId="43" xfId="0" applyFont="1" applyFill="1" applyBorder="1" applyAlignment="1">
      <alignment horizontal="center" vertical="center" wrapText="1"/>
    </xf>
    <xf numFmtId="164" fontId="15" fillId="2" borderId="45" xfId="0" applyFont="1" applyFill="1" applyBorder="1" applyAlignment="1">
      <alignment horizontal="center" vertical="center"/>
    </xf>
    <xf numFmtId="164" fontId="15" fillId="2" borderId="40" xfId="0" applyFont="1" applyFill="1" applyBorder="1" applyAlignment="1">
      <alignment horizontal="center" vertical="center"/>
    </xf>
    <xf numFmtId="164" fontId="15" fillId="2" borderId="15" xfId="0" applyFont="1" applyFill="1" applyBorder="1" applyAlignment="1">
      <alignment horizontal="center" vertical="center"/>
    </xf>
    <xf numFmtId="164" fontId="20" fillId="0" borderId="34" xfId="0" applyFont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0" borderId="46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19" fillId="2" borderId="8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29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2" borderId="34" xfId="0" applyFont="1" applyFill="1" applyBorder="1" applyAlignment="1">
      <alignment horizontal="center" vertical="center"/>
    </xf>
    <xf numFmtId="164" fontId="19" fillId="2" borderId="36" xfId="0" applyFont="1" applyFill="1" applyBorder="1" applyAlignment="1">
      <alignment horizontal="center" vertical="center"/>
    </xf>
    <xf numFmtId="164" fontId="21" fillId="0" borderId="34" xfId="0" applyFont="1" applyBorder="1" applyAlignment="1">
      <alignment horizontal="center" vertical="center"/>
    </xf>
    <xf numFmtId="164" fontId="0" fillId="0" borderId="31" xfId="0" applyFill="1" applyBorder="1" applyAlignment="1">
      <alignment/>
    </xf>
    <xf numFmtId="169" fontId="16" fillId="5" borderId="37" xfId="0" applyNumberFormat="1" applyFont="1" applyFill="1" applyBorder="1" applyAlignment="1">
      <alignment horizontal="center" vertical="center"/>
    </xf>
    <xf numFmtId="169" fontId="16" fillId="5" borderId="43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vertical="center"/>
    </xf>
    <xf numFmtId="164" fontId="22" fillId="2" borderId="37" xfId="0" applyFon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164" fontId="0" fillId="2" borderId="43" xfId="0" applyNumberFormat="1" applyFill="1" applyBorder="1" applyAlignment="1">
      <alignment horizontal="center" vertical="center"/>
    </xf>
    <xf numFmtId="164" fontId="22" fillId="0" borderId="46" xfId="0" applyFont="1" applyFill="1" applyBorder="1" applyAlignment="1">
      <alignment horizontal="right" vertical="center"/>
    </xf>
    <xf numFmtId="164" fontId="0" fillId="0" borderId="46" xfId="0" applyNumberForma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4" fontId="19" fillId="2" borderId="47" xfId="0" applyFont="1" applyFill="1" applyBorder="1" applyAlignment="1">
      <alignment horizontal="center" vertical="center"/>
    </xf>
    <xf numFmtId="164" fontId="18" fillId="5" borderId="25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right" vertical="center"/>
    </xf>
    <xf numFmtId="164" fontId="15" fillId="2" borderId="48" xfId="0" applyFont="1" applyFill="1" applyBorder="1" applyAlignment="1">
      <alignment horizontal="center" vertical="center" wrapText="1"/>
    </xf>
    <xf numFmtId="164" fontId="15" fillId="2" borderId="17" xfId="0" applyFont="1" applyFill="1" applyBorder="1" applyAlignment="1">
      <alignment horizontal="center" vertical="center" wrapText="1"/>
    </xf>
    <xf numFmtId="164" fontId="15" fillId="2" borderId="36" xfId="0" applyNumberFormat="1" applyFont="1" applyFill="1" applyBorder="1" applyAlignment="1">
      <alignment horizontal="center" vertical="center"/>
    </xf>
    <xf numFmtId="164" fontId="15" fillId="5" borderId="37" xfId="0" applyFont="1" applyFill="1" applyBorder="1" applyAlignment="1">
      <alignment horizontal="center" vertical="center"/>
    </xf>
    <xf numFmtId="164" fontId="15" fillId="5" borderId="42" xfId="0" applyFont="1" applyFill="1" applyBorder="1" applyAlignment="1">
      <alignment horizontal="center" vertical="center"/>
    </xf>
    <xf numFmtId="164" fontId="14" fillId="5" borderId="42" xfId="0" applyFont="1" applyFill="1" applyBorder="1" applyAlignment="1">
      <alignment horizontal="center" vertical="center"/>
    </xf>
    <xf numFmtId="164" fontId="0" fillId="5" borderId="43" xfId="0" applyNumberForma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17" fillId="2" borderId="34" xfId="0" applyFont="1" applyFill="1" applyBorder="1" applyAlignment="1">
      <alignment horizontal="center" vertical="center"/>
    </xf>
    <xf numFmtId="164" fontId="17" fillId="2" borderId="17" xfId="0" applyFont="1" applyFill="1" applyBorder="1" applyAlignment="1">
      <alignment horizontal="center" vertical="center"/>
    </xf>
    <xf numFmtId="164" fontId="17" fillId="2" borderId="17" xfId="0" applyFont="1" applyFill="1" applyBorder="1" applyAlignment="1">
      <alignment horizontal="center" vertical="center" wrapText="1"/>
    </xf>
    <xf numFmtId="164" fontId="17" fillId="0" borderId="16" xfId="0" applyFont="1" applyBorder="1" applyAlignment="1">
      <alignment/>
    </xf>
    <xf numFmtId="164" fontId="17" fillId="0" borderId="31" xfId="0" applyFont="1" applyBorder="1" applyAlignment="1">
      <alignment/>
    </xf>
    <xf numFmtId="164" fontId="16" fillId="0" borderId="0" xfId="0" applyFont="1" applyAlignment="1">
      <alignment/>
    </xf>
    <xf numFmtId="164" fontId="17" fillId="0" borderId="34" xfId="0" applyFont="1" applyFill="1" applyBorder="1" applyAlignment="1">
      <alignment horizontal="center" vertical="center"/>
    </xf>
    <xf numFmtId="164" fontId="18" fillId="5" borderId="17" xfId="0" applyFont="1" applyFill="1" applyBorder="1" applyAlignment="1">
      <alignment horizontal="center" vertical="center" wrapText="1"/>
    </xf>
    <xf numFmtId="164" fontId="18" fillId="5" borderId="17" xfId="0" applyFont="1" applyFill="1" applyBorder="1" applyAlignment="1">
      <alignment horizontal="center" vertical="center"/>
    </xf>
    <xf numFmtId="164" fontId="16" fillId="5" borderId="17" xfId="0" applyFont="1" applyFill="1" applyBorder="1" applyAlignment="1">
      <alignment horizontal="center" vertical="center" wrapText="1"/>
    </xf>
    <xf numFmtId="164" fontId="23" fillId="5" borderId="17" xfId="0" applyFont="1" applyFill="1" applyBorder="1" applyAlignment="1">
      <alignment horizontal="center" vertical="center"/>
    </xf>
    <xf numFmtId="164" fontId="17" fillId="5" borderId="17" xfId="0" applyFont="1" applyFill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17" fillId="0" borderId="49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23" fillId="0" borderId="28" xfId="0" applyFont="1" applyFill="1" applyBorder="1" applyAlignment="1">
      <alignment horizontal="center" vertical="center"/>
    </xf>
    <xf numFmtId="164" fontId="17" fillId="0" borderId="28" xfId="0" applyFont="1" applyFill="1" applyBorder="1" applyAlignment="1">
      <alignment horizontal="center" vertical="center"/>
    </xf>
    <xf numFmtId="164" fontId="17" fillId="0" borderId="45" xfId="0" applyFont="1" applyBorder="1" applyAlignment="1">
      <alignment horizontal="center" vertical="center"/>
    </xf>
    <xf numFmtId="164" fontId="17" fillId="0" borderId="40" xfId="0" applyFont="1" applyBorder="1" applyAlignment="1">
      <alignment horizontal="center" vertical="center"/>
    </xf>
    <xf numFmtId="164" fontId="24" fillId="0" borderId="40" xfId="0" applyFont="1" applyFill="1" applyBorder="1" applyAlignment="1">
      <alignment horizontal="center" vertical="center" wrapText="1"/>
    </xf>
    <xf numFmtId="164" fontId="24" fillId="0" borderId="40" xfId="0" applyFont="1" applyBorder="1" applyAlignment="1">
      <alignment horizontal="center"/>
    </xf>
    <xf numFmtId="164" fontId="24" fillId="0" borderId="40" xfId="0" applyFont="1" applyBorder="1" applyAlignment="1">
      <alignment/>
    </xf>
    <xf numFmtId="164" fontId="23" fillId="0" borderId="40" xfId="0" applyFont="1" applyFill="1" applyBorder="1" applyAlignment="1">
      <alignment horizontal="center" vertical="center"/>
    </xf>
    <xf numFmtId="164" fontId="17" fillId="0" borderId="40" xfId="0" applyFont="1" applyFill="1" applyBorder="1" applyAlignment="1">
      <alignment horizontal="center" vertical="center"/>
    </xf>
    <xf numFmtId="164" fontId="17" fillId="0" borderId="41" xfId="0" applyFont="1" applyFill="1" applyBorder="1" applyAlignment="1">
      <alignment horizontal="center" vertical="center"/>
    </xf>
    <xf numFmtId="164" fontId="19" fillId="2" borderId="48" xfId="0" applyFont="1" applyFill="1" applyBorder="1" applyAlignment="1">
      <alignment horizontal="center" vertical="center"/>
    </xf>
    <xf numFmtId="164" fontId="17" fillId="0" borderId="48" xfId="0" applyFont="1" applyFill="1" applyBorder="1" applyAlignment="1">
      <alignment horizontal="left" vertical="center"/>
    </xf>
    <xf numFmtId="164" fontId="26" fillId="0" borderId="36" xfId="0" applyFont="1" applyFill="1" applyBorder="1" applyAlignment="1">
      <alignment horizontal="left" vertical="center" wrapText="1"/>
    </xf>
    <xf numFmtId="164" fontId="27" fillId="0" borderId="0" xfId="0" applyFont="1" applyAlignment="1">
      <alignment/>
    </xf>
    <xf numFmtId="166" fontId="18" fillId="0" borderId="20" xfId="0" applyNumberFormat="1" applyFont="1" applyFill="1" applyBorder="1" applyAlignment="1">
      <alignment horizontal="left" vertical="center"/>
    </xf>
    <xf numFmtId="166" fontId="18" fillId="0" borderId="50" xfId="0" applyNumberFormat="1" applyFont="1" applyFill="1" applyBorder="1" applyAlignment="1">
      <alignment horizontal="right" vertical="center"/>
    </xf>
    <xf numFmtId="164" fontId="18" fillId="0" borderId="51" xfId="0" applyFont="1" applyFill="1" applyBorder="1" applyAlignment="1">
      <alignment horizontal="left" vertical="center" wrapText="1"/>
    </xf>
    <xf numFmtId="164" fontId="18" fillId="0" borderId="28" xfId="0" applyFont="1" applyFill="1" applyBorder="1" applyAlignment="1">
      <alignment vertical="center" wrapText="1"/>
    </xf>
    <xf numFmtId="164" fontId="18" fillId="0" borderId="38" xfId="0" applyFont="1" applyFill="1" applyBorder="1" applyAlignment="1">
      <alignment horizontal="left" vertical="center" wrapText="1"/>
    </xf>
    <xf numFmtId="164" fontId="18" fillId="0" borderId="30" xfId="0" applyFont="1" applyFill="1" applyBorder="1" applyAlignment="1">
      <alignment vertical="center" wrapText="1"/>
    </xf>
    <xf numFmtId="164" fontId="28" fillId="0" borderId="0" xfId="0" applyFont="1" applyAlignment="1">
      <alignment/>
    </xf>
    <xf numFmtId="164" fontId="15" fillId="0" borderId="30" xfId="0" applyFont="1" applyFill="1" applyBorder="1" applyAlignment="1">
      <alignment horizontal="center" vertical="center"/>
    </xf>
    <xf numFmtId="168" fontId="0" fillId="5" borderId="36" xfId="0" applyNumberFormat="1" applyFont="1" applyFill="1" applyBorder="1" applyAlignment="1">
      <alignment horizontal="center" vertical="center"/>
    </xf>
    <xf numFmtId="168" fontId="0" fillId="5" borderId="43" xfId="0" applyNumberFormat="1" applyFont="1" applyFill="1" applyBorder="1" applyAlignment="1">
      <alignment horizontal="center" vertical="center"/>
    </xf>
    <xf numFmtId="164" fontId="18" fillId="0" borderId="38" xfId="0" applyFont="1" applyFill="1" applyBorder="1" applyAlignment="1">
      <alignment horizontal="right" vertical="center" wrapText="1"/>
    </xf>
    <xf numFmtId="164" fontId="1" fillId="0" borderId="0" xfId="21">
      <alignment/>
      <protection/>
    </xf>
    <xf numFmtId="164" fontId="29" fillId="2" borderId="25" xfId="21" applyFont="1" applyFill="1" applyBorder="1" applyAlignment="1" applyProtection="1">
      <alignment horizontal="center" vertical="center" wrapText="1"/>
      <protection locked="0"/>
    </xf>
    <xf numFmtId="164" fontId="30" fillId="0" borderId="0" xfId="21" applyFont="1" applyBorder="1" applyAlignment="1">
      <alignment horizontal="center" vertical="center"/>
      <protection/>
    </xf>
    <xf numFmtId="164" fontId="17" fillId="0" borderId="0" xfId="21" applyFont="1" applyFill="1" applyBorder="1" applyAlignment="1">
      <alignment horizontal="center" vertical="center" wrapText="1"/>
      <protection/>
    </xf>
    <xf numFmtId="170" fontId="31" fillId="0" borderId="0" xfId="20" applyNumberFormat="1" applyFont="1" applyFill="1" applyBorder="1" applyAlignment="1" applyProtection="1">
      <alignment horizontal="center" vertical="center"/>
      <protection/>
    </xf>
    <xf numFmtId="164" fontId="30" fillId="3" borderId="25" xfId="21" applyFont="1" applyFill="1" applyBorder="1" applyAlignment="1">
      <alignment horizontal="center" vertical="center"/>
      <protection/>
    </xf>
    <xf numFmtId="164" fontId="17" fillId="3" borderId="25" xfId="21" applyFont="1" applyFill="1" applyBorder="1" applyAlignment="1">
      <alignment horizontal="center" vertical="center" wrapText="1"/>
      <protection/>
    </xf>
    <xf numFmtId="170" fontId="31" fillId="3" borderId="25" xfId="20" applyNumberFormat="1" applyFont="1" applyFill="1" applyBorder="1" applyAlignment="1" applyProtection="1">
      <alignment horizontal="center" vertical="center"/>
      <protection/>
    </xf>
    <xf numFmtId="170" fontId="31" fillId="3" borderId="6" xfId="20" applyNumberFormat="1" applyFont="1" applyFill="1" applyBorder="1" applyAlignment="1" applyProtection="1">
      <alignment horizontal="center" vertical="center"/>
      <protection/>
    </xf>
    <xf numFmtId="170" fontId="31" fillId="0" borderId="0" xfId="20" applyNumberFormat="1" applyFont="1" applyFill="1" applyBorder="1" applyAlignment="1" applyProtection="1">
      <alignment horizontal="center"/>
      <protection/>
    </xf>
    <xf numFmtId="170" fontId="31" fillId="2" borderId="25" xfId="20" applyNumberFormat="1" applyFont="1" applyFill="1" applyBorder="1" applyAlignment="1" applyProtection="1">
      <alignment horizontal="center" vertical="center" wrapText="1"/>
      <protection/>
    </xf>
    <xf numFmtId="164" fontId="1" fillId="2" borderId="23" xfId="21" applyFont="1" applyFill="1" applyBorder="1" applyAlignment="1">
      <alignment horizontal="center" vertical="center"/>
      <protection/>
    </xf>
    <xf numFmtId="164" fontId="1" fillId="2" borderId="10" xfId="21" applyFont="1" applyFill="1" applyBorder="1" applyAlignment="1">
      <alignment horizontal="center" vertical="center"/>
      <protection/>
    </xf>
    <xf numFmtId="164" fontId="31" fillId="2" borderId="25" xfId="21" applyFont="1" applyFill="1" applyBorder="1" applyAlignment="1">
      <alignment horizontal="center" vertical="center" wrapText="1"/>
      <protection/>
    </xf>
    <xf numFmtId="164" fontId="31" fillId="2" borderId="25" xfId="21" applyFont="1" applyFill="1" applyBorder="1" applyAlignment="1">
      <alignment horizontal="center" vertical="center"/>
      <protection/>
    </xf>
    <xf numFmtId="165" fontId="1" fillId="0" borderId="0" xfId="20" applyFont="1" applyFill="1" applyBorder="1" applyAlignment="1" applyProtection="1">
      <alignment/>
      <protection/>
    </xf>
    <xf numFmtId="164" fontId="1" fillId="0" borderId="0" xfId="21" applyBorder="1">
      <alignment/>
      <protection/>
    </xf>
    <xf numFmtId="164" fontId="1" fillId="0" borderId="0" xfId="21" applyBorder="1" applyAlignment="1">
      <alignment horizontal="center"/>
      <protection/>
    </xf>
    <xf numFmtId="165" fontId="32" fillId="3" borderId="8" xfId="20" applyFont="1" applyFill="1" applyBorder="1" applyAlignment="1" applyProtection="1">
      <alignment/>
      <protection/>
    </xf>
    <xf numFmtId="165" fontId="1" fillId="0" borderId="52" xfId="20" applyFont="1" applyFill="1" applyBorder="1" applyAlignment="1" applyProtection="1">
      <alignment horizontal="center" vertical="center"/>
      <protection/>
    </xf>
    <xf numFmtId="164" fontId="1" fillId="4" borderId="8" xfId="21" applyFill="1" applyBorder="1" applyAlignment="1">
      <alignment horizontal="center" vertical="center"/>
      <protection/>
    </xf>
    <xf numFmtId="164" fontId="1" fillId="2" borderId="53" xfId="21" applyFill="1" applyBorder="1" applyAlignment="1">
      <alignment horizontal="center" vertical="center"/>
      <protection/>
    </xf>
    <xf numFmtId="164" fontId="1" fillId="4" borderId="1" xfId="21" applyFont="1" applyFill="1" applyBorder="1" applyAlignment="1">
      <alignment horizontal="center" vertical="center"/>
      <protection/>
    </xf>
    <xf numFmtId="164" fontId="1" fillId="2" borderId="54" xfId="21" applyFill="1" applyBorder="1" applyAlignment="1">
      <alignment horizontal="center" vertical="center"/>
      <protection/>
    </xf>
    <xf numFmtId="164" fontId="1" fillId="2" borderId="32" xfId="21" applyFill="1" applyBorder="1" applyAlignment="1">
      <alignment horizontal="center" vertical="center"/>
      <protection/>
    </xf>
    <xf numFmtId="164" fontId="1" fillId="2" borderId="55" xfId="21" applyFill="1" applyBorder="1" applyAlignment="1">
      <alignment horizontal="center" vertical="center"/>
      <protection/>
    </xf>
    <xf numFmtId="164" fontId="1" fillId="2" borderId="52" xfId="21" applyFill="1" applyBorder="1" applyAlignment="1">
      <alignment horizontal="center" vertical="center"/>
      <protection/>
    </xf>
    <xf numFmtId="164" fontId="1" fillId="4" borderId="54" xfId="21" applyFont="1" applyFill="1" applyBorder="1" applyAlignment="1">
      <alignment horizontal="center" vertical="center"/>
      <protection/>
    </xf>
    <xf numFmtId="164" fontId="33" fillId="4" borderId="32" xfId="21" applyFont="1" applyFill="1" applyBorder="1" applyAlignment="1">
      <alignment horizontal="left" vertical="center"/>
      <protection/>
    </xf>
    <xf numFmtId="164" fontId="1" fillId="4" borderId="13" xfId="21" applyFont="1" applyFill="1" applyBorder="1" applyAlignment="1">
      <alignment horizontal="center" vertical="center"/>
      <protection/>
    </xf>
    <xf numFmtId="164" fontId="1" fillId="4" borderId="33" xfId="21" applyFont="1" applyFill="1" applyBorder="1" applyAlignment="1">
      <alignment horizontal="center" vertical="center"/>
      <protection/>
    </xf>
    <xf numFmtId="165" fontId="1" fillId="0" borderId="9" xfId="20" applyFont="1" applyFill="1" applyBorder="1" applyAlignment="1" applyProtection="1">
      <alignment horizontal="left" vertical="center" wrapText="1"/>
      <protection/>
    </xf>
    <xf numFmtId="165" fontId="1" fillId="0" borderId="24" xfId="20" applyFont="1" applyFill="1" applyBorder="1" applyAlignment="1" applyProtection="1">
      <alignment horizontal="center" vertical="center" wrapText="1"/>
      <protection/>
    </xf>
    <xf numFmtId="166" fontId="34" fillId="4" borderId="56" xfId="21" applyNumberFormat="1" applyFont="1" applyFill="1" applyBorder="1" applyAlignment="1">
      <alignment horizontal="center" vertical="center"/>
      <protection/>
    </xf>
    <xf numFmtId="166" fontId="34" fillId="2" borderId="57" xfId="21" applyNumberFormat="1" applyFont="1" applyFill="1" applyBorder="1" applyAlignment="1">
      <alignment horizontal="center" vertical="center"/>
      <protection/>
    </xf>
    <xf numFmtId="166" fontId="1" fillId="4" borderId="58" xfId="21" applyNumberFormat="1" applyFont="1" applyFill="1" applyBorder="1" applyAlignment="1">
      <alignment horizontal="center" vertical="center"/>
      <protection/>
    </xf>
    <xf numFmtId="166" fontId="1" fillId="0" borderId="48" xfId="21" applyNumberFormat="1" applyFill="1" applyBorder="1" applyAlignment="1">
      <alignment horizontal="center" vertical="center"/>
      <protection/>
    </xf>
    <xf numFmtId="166" fontId="1" fillId="0" borderId="34" xfId="21" applyNumberFormat="1" applyFill="1" applyBorder="1" applyAlignment="1">
      <alignment horizontal="center" vertical="center"/>
      <protection/>
    </xf>
    <xf numFmtId="166" fontId="1" fillId="0" borderId="3" xfId="21" applyNumberFormat="1" applyFill="1" applyBorder="1" applyAlignment="1">
      <alignment horizontal="center" vertical="center"/>
      <protection/>
    </xf>
    <xf numFmtId="166" fontId="1" fillId="0" borderId="24" xfId="21" applyNumberFormat="1" applyFill="1" applyBorder="1" applyAlignment="1">
      <alignment horizontal="center" vertical="center"/>
      <protection/>
    </xf>
    <xf numFmtId="166" fontId="1" fillId="4" borderId="48" xfId="21" applyNumberFormat="1" applyFont="1" applyFill="1" applyBorder="1" applyAlignment="1">
      <alignment horizontal="center" vertical="center"/>
      <protection/>
    </xf>
    <xf numFmtId="164" fontId="33" fillId="4" borderId="34" xfId="21" applyFont="1" applyFill="1" applyBorder="1" applyAlignment="1">
      <alignment horizontal="left" vertical="center"/>
      <protection/>
    </xf>
    <xf numFmtId="164" fontId="1" fillId="4" borderId="17" xfId="21" applyFont="1" applyFill="1" applyBorder="1" applyAlignment="1">
      <alignment horizontal="center" vertical="center"/>
      <protection/>
    </xf>
    <xf numFmtId="164" fontId="1" fillId="4" borderId="36" xfId="21" applyFont="1" applyFill="1" applyBorder="1" applyAlignment="1">
      <alignment horizontal="center" vertical="center"/>
      <protection/>
    </xf>
    <xf numFmtId="165" fontId="1" fillId="0" borderId="59" xfId="20" applyFont="1" applyFill="1" applyBorder="1" applyAlignment="1" applyProtection="1">
      <alignment horizontal="center" vertical="center" wrapText="1"/>
      <protection/>
    </xf>
    <xf numFmtId="164" fontId="32" fillId="4" borderId="9" xfId="21" applyFont="1" applyFill="1" applyBorder="1" applyAlignment="1">
      <alignment horizontal="center" vertical="center"/>
      <protection/>
    </xf>
    <xf numFmtId="164" fontId="32" fillId="0" borderId="37" xfId="21" applyFont="1" applyFill="1" applyBorder="1" applyAlignment="1">
      <alignment horizontal="center" vertical="center"/>
      <protection/>
    </xf>
    <xf numFmtId="164" fontId="32" fillId="0" borderId="59" xfId="21" applyFont="1" applyFill="1" applyBorder="1" applyAlignment="1">
      <alignment horizontal="center" vertical="center"/>
      <protection/>
    </xf>
    <xf numFmtId="164" fontId="32" fillId="0" borderId="42" xfId="21" applyFont="1" applyFill="1" applyBorder="1" applyAlignment="1">
      <alignment horizontal="center" vertical="center"/>
      <protection/>
    </xf>
    <xf numFmtId="164" fontId="32" fillId="0" borderId="50" xfId="21" applyFont="1" applyFill="1" applyBorder="1" applyAlignment="1">
      <alignment horizontal="center" vertical="center"/>
      <protection/>
    </xf>
    <xf numFmtId="164" fontId="31" fillId="4" borderId="9" xfId="21" applyFont="1" applyFill="1" applyBorder="1" applyAlignment="1">
      <alignment horizontal="center" vertical="center"/>
      <protection/>
    </xf>
    <xf numFmtId="164" fontId="32" fillId="0" borderId="20" xfId="21" applyFont="1" applyFill="1" applyBorder="1" applyAlignment="1">
      <alignment horizontal="center" vertical="center"/>
      <protection/>
    </xf>
    <xf numFmtId="171" fontId="31" fillId="4" borderId="20" xfId="21" applyNumberFormat="1" applyFont="1" applyFill="1" applyBorder="1" applyAlignment="1">
      <alignment horizontal="center" vertical="center"/>
      <protection/>
    </xf>
    <xf numFmtId="171" fontId="35" fillId="4" borderId="34" xfId="21" applyNumberFormat="1" applyFont="1" applyFill="1" applyBorder="1" applyAlignment="1">
      <alignment horizontal="left" vertical="center"/>
      <protection/>
    </xf>
    <xf numFmtId="171" fontId="1" fillId="4" borderId="60" xfId="21" applyNumberFormat="1" applyFont="1" applyFill="1" applyBorder="1" applyAlignment="1">
      <alignment horizontal="center" vertical="center"/>
      <protection/>
    </xf>
    <xf numFmtId="165" fontId="32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center"/>
      <protection/>
    </xf>
    <xf numFmtId="164" fontId="32" fillId="0" borderId="0" xfId="21" applyFont="1" applyFill="1" applyBorder="1" applyAlignment="1">
      <alignment horizontal="center"/>
      <protection/>
    </xf>
    <xf numFmtId="164" fontId="31" fillId="0" borderId="0" xfId="21" applyFont="1" applyFill="1" applyBorder="1" applyAlignment="1">
      <alignment horizontal="center"/>
      <protection/>
    </xf>
    <xf numFmtId="171" fontId="0" fillId="4" borderId="20" xfId="21" applyNumberFormat="1" applyFont="1" applyFill="1" applyBorder="1" applyAlignment="1">
      <alignment horizontal="center" vertical="center"/>
      <protection/>
    </xf>
    <xf numFmtId="171" fontId="31" fillId="4" borderId="25" xfId="21" applyNumberFormat="1" applyFont="1" applyFill="1" applyBorder="1" applyAlignment="1">
      <alignment horizontal="center" vertical="center"/>
      <protection/>
    </xf>
    <xf numFmtId="164" fontId="1" fillId="0" borderId="0" xfId="21" applyFill="1">
      <alignment/>
      <protection/>
    </xf>
    <xf numFmtId="164" fontId="1" fillId="0" borderId="0" xfId="21" applyFill="1" applyAlignment="1">
      <alignment horizontal="center"/>
      <protection/>
    </xf>
    <xf numFmtId="164" fontId="1" fillId="0" borderId="0" xfId="21" applyFont="1" applyBorder="1">
      <alignment/>
      <protection/>
    </xf>
    <xf numFmtId="164" fontId="1" fillId="0" borderId="0" xfId="21" applyFont="1" applyBorder="1" applyAlignment="1">
      <alignment horizontal="center"/>
      <protection/>
    </xf>
    <xf numFmtId="172" fontId="1" fillId="0" borderId="0" xfId="21" applyNumberFormat="1" applyFont="1" applyBorder="1" applyAlignment="1">
      <alignment horizontal="center"/>
      <protection/>
    </xf>
    <xf numFmtId="171" fontId="0" fillId="0" borderId="0" xfId="21" applyNumberFormat="1" applyFont="1" applyBorder="1">
      <alignment/>
      <protection/>
    </xf>
    <xf numFmtId="171" fontId="0" fillId="0" borderId="0" xfId="21" applyNumberFormat="1" applyFont="1" applyBorder="1" applyAlignment="1">
      <alignment horizontal="center"/>
      <protection/>
    </xf>
    <xf numFmtId="172" fontId="0" fillId="0" borderId="0" xfId="21" applyNumberFormat="1" applyFont="1" applyBorder="1" applyAlignment="1">
      <alignment horizontal="center"/>
      <protection/>
    </xf>
    <xf numFmtId="171" fontId="31" fillId="0" borderId="0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Normale 2" xfId="21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tabSelected="1" workbookViewId="0" topLeftCell="A4">
      <selection activeCell="E9" sqref="E9"/>
    </sheetView>
  </sheetViews>
  <sheetFormatPr defaultColWidth="9.140625" defaultRowHeight="12.75"/>
  <cols>
    <col min="1" max="1" width="1.57421875" style="1" customWidth="1"/>
    <col min="2" max="2" width="9.140625" style="2" customWidth="1"/>
    <col min="3" max="3" width="31.421875" style="3" customWidth="1"/>
    <col min="4" max="4" width="5.00390625" style="3" customWidth="1"/>
    <col min="5" max="5" width="73.57421875" style="3" customWidth="1"/>
    <col min="6" max="6" width="12.421875" style="4" customWidth="1"/>
    <col min="7" max="7" width="26.28125" style="2" customWidth="1"/>
    <col min="8" max="8" width="15.8515625" style="2" customWidth="1"/>
    <col min="9" max="9" width="2.421875" style="1" customWidth="1"/>
    <col min="10" max="16384" width="8.8515625" style="1" customWidth="1"/>
  </cols>
  <sheetData>
    <row r="1" ht="8.25" customHeight="1"/>
    <row r="2" spans="2:8" ht="24.75" customHeight="1">
      <c r="B2" s="5" t="s">
        <v>0</v>
      </c>
      <c r="C2" s="5"/>
      <c r="D2" s="6"/>
      <c r="E2" s="7"/>
      <c r="F2" s="8" t="s">
        <v>1</v>
      </c>
      <c r="G2" s="8"/>
      <c r="H2" s="9"/>
    </row>
    <row r="3" spans="2:13" ht="24.75" customHeight="1">
      <c r="B3" s="10" t="s">
        <v>2</v>
      </c>
      <c r="C3" s="11"/>
      <c r="D3" s="12"/>
      <c r="E3" s="7"/>
      <c r="F3" s="13"/>
      <c r="G3" s="13"/>
      <c r="H3" s="14"/>
      <c r="J3" s="15" t="s">
        <v>3</v>
      </c>
      <c r="K3" s="15"/>
      <c r="L3" s="15"/>
      <c r="M3" s="15"/>
    </row>
    <row r="4" spans="2:13" ht="24.75" customHeight="1">
      <c r="B4" s="10" t="s">
        <v>4</v>
      </c>
      <c r="C4" s="11"/>
      <c r="D4" s="12"/>
      <c r="E4" s="7"/>
      <c r="F4" s="14"/>
      <c r="G4" s="14"/>
      <c r="H4" s="14"/>
      <c r="J4" s="16" t="s">
        <v>5</v>
      </c>
      <c r="K4" s="16"/>
      <c r="L4" s="16"/>
      <c r="M4" s="16"/>
    </row>
    <row r="5" spans="2:13" ht="24.75" customHeight="1">
      <c r="B5" s="10" t="s">
        <v>6</v>
      </c>
      <c r="C5" s="11"/>
      <c r="D5" s="12"/>
      <c r="E5" s="17"/>
      <c r="F5" s="2"/>
      <c r="J5" s="16"/>
      <c r="K5" s="16"/>
      <c r="L5" s="16"/>
      <c r="M5" s="16"/>
    </row>
    <row r="6" spans="2:13" ht="25.5" customHeight="1">
      <c r="B6" s="18"/>
      <c r="C6" s="18"/>
      <c r="D6" s="18"/>
      <c r="E6" s="18"/>
      <c r="F6" s="2"/>
      <c r="G6" s="1"/>
      <c r="J6" s="16"/>
      <c r="K6" s="16"/>
      <c r="L6" s="16"/>
      <c r="M6" s="16"/>
    </row>
    <row r="7" spans="2:8" ht="50.25" customHeight="1">
      <c r="B7" s="19" t="s">
        <v>7</v>
      </c>
      <c r="C7" s="20" t="s">
        <v>8</v>
      </c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2:8" ht="76.5" customHeight="1">
      <c r="B8" s="24" t="s">
        <v>13</v>
      </c>
      <c r="C8" s="25" t="s">
        <v>14</v>
      </c>
      <c r="D8" s="25"/>
      <c r="E8" s="26" t="s">
        <v>15</v>
      </c>
      <c r="F8" s="27">
        <v>10</v>
      </c>
      <c r="G8" s="28">
        <v>1</v>
      </c>
      <c r="H8" s="29">
        <f>F8*G8</f>
        <v>10</v>
      </c>
    </row>
    <row r="9" spans="2:8" ht="25.5" customHeight="1">
      <c r="B9" s="24"/>
      <c r="C9" s="30"/>
      <c r="D9" s="31" t="s">
        <v>16</v>
      </c>
      <c r="E9" s="32"/>
      <c r="F9" s="32"/>
      <c r="G9" s="32"/>
      <c r="H9" s="32"/>
    </row>
    <row r="10" spans="2:8" ht="38.25" customHeight="1">
      <c r="B10" s="24"/>
      <c r="C10" s="33" t="s">
        <v>17</v>
      </c>
      <c r="D10" s="34">
        <v>3</v>
      </c>
      <c r="E10" s="35" t="s">
        <v>18</v>
      </c>
      <c r="F10" s="27">
        <v>20</v>
      </c>
      <c r="G10" s="28">
        <v>1</v>
      </c>
      <c r="H10" s="29">
        <f aca="true" t="shared" si="0" ref="H10:H13">F10*G10</f>
        <v>20</v>
      </c>
    </row>
    <row r="11" spans="2:8" ht="38.25" customHeight="1">
      <c r="B11" s="24"/>
      <c r="C11" s="33"/>
      <c r="D11" s="34">
        <v>4</v>
      </c>
      <c r="E11" s="36" t="s">
        <v>18</v>
      </c>
      <c r="F11" s="37">
        <v>10</v>
      </c>
      <c r="G11" s="28">
        <v>1</v>
      </c>
      <c r="H11" s="38">
        <f t="shared" si="0"/>
        <v>10</v>
      </c>
    </row>
    <row r="12" spans="2:8" ht="38.25" customHeight="1">
      <c r="B12" s="24"/>
      <c r="C12" s="33"/>
      <c r="D12" s="34">
        <v>5</v>
      </c>
      <c r="E12" s="36" t="s">
        <v>18</v>
      </c>
      <c r="F12" s="39">
        <v>10</v>
      </c>
      <c r="G12" s="28">
        <v>1</v>
      </c>
      <c r="H12" s="38">
        <f t="shared" si="0"/>
        <v>10</v>
      </c>
    </row>
    <row r="13" spans="2:8" ht="38.25" customHeight="1">
      <c r="B13" s="24"/>
      <c r="C13" s="33"/>
      <c r="D13" s="34">
        <v>6</v>
      </c>
      <c r="E13" s="36" t="s">
        <v>18</v>
      </c>
      <c r="F13" s="40">
        <v>10</v>
      </c>
      <c r="G13" s="28">
        <v>1</v>
      </c>
      <c r="H13" s="41">
        <f t="shared" si="0"/>
        <v>10</v>
      </c>
    </row>
    <row r="14" spans="2:8" ht="47.25" customHeight="1">
      <c r="B14" s="42" t="s">
        <v>19</v>
      </c>
      <c r="C14" s="42"/>
      <c r="D14" s="42"/>
      <c r="E14" s="42"/>
      <c r="F14" s="43">
        <f>SUM(F8:F13)</f>
        <v>60</v>
      </c>
      <c r="G14" s="44" t="s">
        <v>20</v>
      </c>
      <c r="H14" s="45">
        <f>SUM(H8:H13)</f>
        <v>60</v>
      </c>
    </row>
    <row r="15" spans="2:8" ht="55.5" customHeight="1">
      <c r="B15" s="46" t="s">
        <v>7</v>
      </c>
      <c r="C15" s="21" t="s">
        <v>8</v>
      </c>
      <c r="D15" s="21"/>
      <c r="E15" s="21" t="s">
        <v>9</v>
      </c>
      <c r="F15" s="22" t="s">
        <v>10</v>
      </c>
      <c r="G15" s="22" t="s">
        <v>11</v>
      </c>
      <c r="H15" s="23" t="s">
        <v>12</v>
      </c>
    </row>
    <row r="16" spans="2:8" ht="75" customHeight="1">
      <c r="B16" s="47" t="s">
        <v>21</v>
      </c>
      <c r="C16" s="25" t="s">
        <v>22</v>
      </c>
      <c r="D16" s="25"/>
      <c r="E16" s="48" t="s">
        <v>23</v>
      </c>
      <c r="F16" s="49">
        <v>8</v>
      </c>
      <c r="G16" s="50">
        <v>1</v>
      </c>
      <c r="H16" s="29">
        <f aca="true" t="shared" si="1" ref="H16:H20">F16*G16</f>
        <v>8</v>
      </c>
    </row>
    <row r="17" spans="2:8" ht="122.25" customHeight="1">
      <c r="B17" s="47"/>
      <c r="C17" s="51" t="s">
        <v>24</v>
      </c>
      <c r="D17" s="51"/>
      <c r="E17" s="52" t="s">
        <v>25</v>
      </c>
      <c r="F17" s="40">
        <v>8</v>
      </c>
      <c r="G17" s="50">
        <v>1</v>
      </c>
      <c r="H17" s="38">
        <f t="shared" si="1"/>
        <v>8</v>
      </c>
    </row>
    <row r="18" spans="2:8" ht="70.5" customHeight="1">
      <c r="B18" s="47"/>
      <c r="C18" s="51" t="s">
        <v>26</v>
      </c>
      <c r="D18" s="51"/>
      <c r="E18" s="53" t="s">
        <v>27</v>
      </c>
      <c r="F18" s="40">
        <v>8</v>
      </c>
      <c r="G18" s="50">
        <v>1</v>
      </c>
      <c r="H18" s="38">
        <f t="shared" si="1"/>
        <v>8</v>
      </c>
    </row>
    <row r="19" spans="2:8" ht="87.75" customHeight="1">
      <c r="B19" s="47"/>
      <c r="C19" s="51" t="s">
        <v>28</v>
      </c>
      <c r="D19" s="51"/>
      <c r="E19" s="53" t="s">
        <v>29</v>
      </c>
      <c r="F19" s="40">
        <v>8</v>
      </c>
      <c r="G19" s="50">
        <v>1</v>
      </c>
      <c r="H19" s="38">
        <f t="shared" si="1"/>
        <v>8</v>
      </c>
    </row>
    <row r="20" spans="2:8" ht="174" customHeight="1">
      <c r="B20" s="47"/>
      <c r="C20" s="51" t="s">
        <v>30</v>
      </c>
      <c r="D20" s="51"/>
      <c r="E20" s="54" t="s">
        <v>31</v>
      </c>
      <c r="F20" s="55">
        <v>8</v>
      </c>
      <c r="G20" s="56">
        <v>1</v>
      </c>
      <c r="H20" s="41">
        <f t="shared" si="1"/>
        <v>8</v>
      </c>
    </row>
    <row r="21" spans="2:8" ht="48.75" customHeight="1">
      <c r="B21" s="57" t="s">
        <v>32</v>
      </c>
      <c r="C21" s="57"/>
      <c r="D21" s="57"/>
      <c r="E21" s="57"/>
      <c r="F21" s="58">
        <f>SUM(F16:F20)</f>
        <v>40</v>
      </c>
      <c r="G21" s="59" t="s">
        <v>20</v>
      </c>
      <c r="H21" s="45">
        <f>SUM(H16:H20)</f>
        <v>40</v>
      </c>
    </row>
    <row r="22" spans="2:8" ht="59.25" customHeight="1">
      <c r="B22" s="57"/>
      <c r="C22" s="60"/>
      <c r="D22" s="60"/>
      <c r="E22" s="60" t="s">
        <v>33</v>
      </c>
      <c r="F22" s="61">
        <f>IF(H23=0,"",IF(H23&gt;50,"Rendimento superiore alla soglia minima",IF(H23&lt;50,"Rendimento insufficiente","")))</f>
        <v>0</v>
      </c>
      <c r="G22" s="61"/>
      <c r="H22" s="61"/>
    </row>
    <row r="23" spans="2:8" ht="51" customHeight="1">
      <c r="B23" s="62"/>
      <c r="C23" s="62"/>
      <c r="D23" s="62"/>
      <c r="E23" s="62"/>
      <c r="F23" s="62"/>
      <c r="G23" s="63" t="s">
        <v>34</v>
      </c>
      <c r="H23" s="64">
        <f>H14+H21</f>
        <v>100</v>
      </c>
    </row>
    <row r="24" spans="2:9" ht="51" customHeight="1">
      <c r="B24" s="65" t="s">
        <v>35</v>
      </c>
      <c r="C24" s="65"/>
      <c r="D24" s="65"/>
      <c r="E24" s="65"/>
      <c r="F24" s="65"/>
      <c r="G24" s="65"/>
      <c r="H24" s="65"/>
      <c r="I24" s="66"/>
    </row>
    <row r="25" spans="2:8" ht="25.5" customHeight="1">
      <c r="B25" s="67" t="s">
        <v>36</v>
      </c>
      <c r="C25" s="67"/>
      <c r="D25" s="67"/>
      <c r="E25" s="67"/>
      <c r="F25" s="67"/>
      <c r="G25" s="67"/>
      <c r="H25" s="67"/>
    </row>
    <row r="26" spans="2:8" ht="45.75" customHeight="1">
      <c r="B26" s="68"/>
      <c r="C26" s="68"/>
      <c r="D26" s="68"/>
      <c r="E26" s="68"/>
      <c r="F26" s="68"/>
      <c r="G26" s="68"/>
      <c r="H26" s="68"/>
    </row>
    <row r="27" spans="2:8" ht="25.5" customHeight="1">
      <c r="B27" s="67" t="s">
        <v>37</v>
      </c>
      <c r="C27" s="67"/>
      <c r="D27" s="67"/>
      <c r="E27" s="67"/>
      <c r="F27" s="67"/>
      <c r="G27" s="67"/>
      <c r="H27" s="67"/>
    </row>
    <row r="28" spans="2:8" ht="45" customHeight="1">
      <c r="B28" s="68"/>
      <c r="C28" s="68"/>
      <c r="D28" s="68"/>
      <c r="E28" s="68"/>
      <c r="F28" s="68"/>
      <c r="G28" s="68"/>
      <c r="H28" s="68"/>
    </row>
    <row r="29" spans="2:8" ht="60.75" customHeight="1">
      <c r="B29" s="69" t="s">
        <v>38</v>
      </c>
      <c r="C29" s="69"/>
      <c r="D29" s="69"/>
      <c r="E29" s="70" t="s">
        <v>39</v>
      </c>
      <c r="F29" s="70"/>
      <c r="G29" s="70"/>
      <c r="H29" s="70"/>
    </row>
    <row r="30" spans="2:8" ht="61.5" customHeight="1">
      <c r="B30" s="71"/>
      <c r="C30" s="72"/>
      <c r="D30" s="72"/>
      <c r="E30" s="73" t="s">
        <v>40</v>
      </c>
      <c r="F30" s="73"/>
      <c r="G30" s="73"/>
      <c r="H30" s="73"/>
    </row>
    <row r="31" spans="2:6" ht="99.75" customHeight="1">
      <c r="B31" s="71"/>
      <c r="C31" s="71"/>
      <c r="D31" s="71"/>
      <c r="E31" s="71"/>
      <c r="F31" s="74"/>
    </row>
    <row r="32" spans="2:6" ht="18.75">
      <c r="B32" s="75"/>
      <c r="C32" s="75"/>
      <c r="D32" s="75"/>
      <c r="E32" s="75"/>
      <c r="F32" s="76"/>
    </row>
    <row r="33" spans="2:5" ht="18.75">
      <c r="B33" s="77"/>
      <c r="C33" s="78"/>
      <c r="D33" s="78"/>
      <c r="E33" s="78"/>
    </row>
  </sheetData>
  <sheetProtection selectLockedCells="1" selectUnlockedCells="1"/>
  <mergeCells count="28">
    <mergeCell ref="F2:G2"/>
    <mergeCell ref="F3:G3"/>
    <mergeCell ref="J3:M3"/>
    <mergeCell ref="J4:M6"/>
    <mergeCell ref="C7:D7"/>
    <mergeCell ref="B8:B13"/>
    <mergeCell ref="C8:D8"/>
    <mergeCell ref="E9:H9"/>
    <mergeCell ref="C10:C13"/>
    <mergeCell ref="B14:E14"/>
    <mergeCell ref="C15:D15"/>
    <mergeCell ref="B16:B20"/>
    <mergeCell ref="C16:D16"/>
    <mergeCell ref="C17:D17"/>
    <mergeCell ref="C18:D18"/>
    <mergeCell ref="C19:D19"/>
    <mergeCell ref="C20:D20"/>
    <mergeCell ref="B21:E21"/>
    <mergeCell ref="F22:H22"/>
    <mergeCell ref="B23:F23"/>
    <mergeCell ref="B24:H24"/>
    <mergeCell ref="B25:H25"/>
    <mergeCell ref="B26:H26"/>
    <mergeCell ref="B27:H27"/>
    <mergeCell ref="B28:H28"/>
    <mergeCell ref="B29:D29"/>
    <mergeCell ref="E29:H29"/>
    <mergeCell ref="E30:H30"/>
  </mergeCells>
  <conditionalFormatting sqref="I24">
    <cfRule type="cellIs" priority="1" dxfId="0" operator="equal" stopIfTrue="1">
      <formula>"Insufficiente rendimento art. 55-quater, comma 1, lett. f-quinquies D. Lgs n. 165/2001"</formula>
    </cfRule>
  </conditionalFormatting>
  <conditionalFormatting sqref="F22">
    <cfRule type="cellIs" priority="2" dxfId="1" operator="equal" stopIfTrue="1">
      <formula>"Rendimento insufficiente"</formula>
    </cfRule>
    <cfRule type="cellIs" priority="3" dxfId="2" operator="equal" stopIfTrue="1">
      <formula>"Rendimento superiore alla soglia minima"</formula>
    </cfRule>
  </conditionalFormatting>
  <printOptions horizontalCentered="1"/>
  <pageMargins left="0.12013888888888889" right="0.19027777777777777" top="0.85" bottom="0.2" header="0.12013888888888889" footer="0.5118055555555555"/>
  <pageSetup fitToHeight="1" fitToWidth="1" horizontalDpi="300" verticalDpi="300" orientation="portrait" paperSize="9"/>
  <headerFooter alignWithMargins="0">
    <oddHeader>&amp;C&amp;"Calibri,Grassetto"&amp;14 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">
      <selection activeCell="C19" sqref="C1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/>
    <row r="2" spans="1:36" ht="21">
      <c r="A2" s="79"/>
      <c r="B2" s="80" t="s">
        <v>41</v>
      </c>
      <c r="C2" s="80"/>
      <c r="D2" s="80"/>
      <c r="E2" s="81"/>
      <c r="F2" s="82" t="s">
        <v>42</v>
      </c>
      <c r="G2" s="83">
        <f>'scheda apo '!E10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4"/>
      <c r="AJ2" s="85"/>
    </row>
    <row r="3" spans="1:35" ht="13.5">
      <c r="A3" s="79"/>
      <c r="B3" s="86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44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45</v>
      </c>
      <c r="U5" s="94"/>
      <c r="V5" s="94"/>
      <c r="W5" s="94"/>
      <c r="X5" s="94"/>
      <c r="Y5" s="94"/>
      <c r="Z5" s="95" t="s">
        <v>46</v>
      </c>
      <c r="AA5" s="95"/>
      <c r="AI5" s="90"/>
      <c r="AJ5" t="s">
        <v>46</v>
      </c>
    </row>
    <row r="6" spans="2:36" ht="20.25" customHeight="1">
      <c r="B6" s="86"/>
      <c r="C6" s="96" t="s">
        <v>47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95"/>
      <c r="AA6" s="95"/>
      <c r="AI6" s="90"/>
      <c r="AJ6" t="s">
        <v>48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49</v>
      </c>
      <c r="U7" s="98"/>
      <c r="V7" s="98"/>
      <c r="W7" s="98"/>
      <c r="X7" s="98"/>
      <c r="Y7" s="98"/>
      <c r="Z7" s="99" t="s">
        <v>46</v>
      </c>
      <c r="AA7" s="99"/>
      <c r="AI7" s="90"/>
      <c r="AJ7" t="s">
        <v>50</v>
      </c>
    </row>
    <row r="8" spans="2:35" ht="13.5">
      <c r="B8" s="86"/>
      <c r="C8" s="100" t="s">
        <v>51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52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2.75">
      <c r="B10" s="86"/>
      <c r="C10" s="103" t="s">
        <v>53</v>
      </c>
      <c r="D10" s="104"/>
      <c r="E10" s="105"/>
      <c r="F10" s="106"/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54</v>
      </c>
      <c r="S10" s="108"/>
      <c r="T10" s="108"/>
      <c r="U10" s="108"/>
      <c r="V10" s="109" t="s">
        <v>54</v>
      </c>
      <c r="W10" s="109"/>
      <c r="X10" s="109"/>
      <c r="Y10" s="109"/>
      <c r="Z10" s="110" t="s">
        <v>55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56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57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59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60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 t="s">
        <v>55</v>
      </c>
      <c r="V14" s="109"/>
      <c r="W14" s="109"/>
      <c r="X14" s="109" t="s">
        <v>55</v>
      </c>
      <c r="Y14" s="109"/>
      <c r="Z14" s="109"/>
      <c r="AA14" s="110" t="s">
        <v>55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61</v>
      </c>
      <c r="S15" s="123"/>
      <c r="T15" s="123"/>
      <c r="U15" s="124">
        <v>1</v>
      </c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62</v>
      </c>
      <c r="S16" s="123"/>
      <c r="T16" s="123"/>
      <c r="U16" s="124">
        <v>0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63</v>
      </c>
      <c r="S17" s="123"/>
      <c r="T17" s="123"/>
      <c r="U17" s="124">
        <v>2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64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65</v>
      </c>
      <c r="S18" s="123"/>
      <c r="T18" s="123"/>
      <c r="U18" s="124">
        <v>0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66</v>
      </c>
      <c r="E19" s="135"/>
      <c r="F19" s="135"/>
      <c r="G19" s="136" t="s">
        <v>67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68</v>
      </c>
      <c r="S19" s="137"/>
      <c r="T19" s="137"/>
      <c r="U19" s="124">
        <v>2</v>
      </c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79"/>
      <c r="AI19" s="138"/>
    </row>
    <row r="20" spans="2:35" ht="21">
      <c r="B20" s="133"/>
      <c r="C20" s="133"/>
      <c r="D20" s="139">
        <v>43110</v>
      </c>
      <c r="E20" s="139"/>
      <c r="F20" s="139"/>
      <c r="G20" s="140">
        <v>43403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69</v>
      </c>
      <c r="S20" s="142"/>
      <c r="T20" s="142"/>
      <c r="U20" s="143">
        <f>SUM(U15:W19)</f>
        <v>5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70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>
      <c r="B24" s="133"/>
      <c r="C24" s="134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89"/>
      <c r="AE27" s="89"/>
      <c r="AF27" s="89"/>
      <c r="AG27" s="89"/>
      <c r="AH27" s="89"/>
      <c r="AI27" s="90"/>
    </row>
    <row r="28" spans="2:35" ht="16.5">
      <c r="B28" s="133"/>
      <c r="C28" s="134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71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89"/>
      <c r="AE34" s="89"/>
      <c r="AF34" s="89"/>
      <c r="AG34" s="89"/>
      <c r="AH34" s="89"/>
      <c r="AI34" s="90"/>
    </row>
    <row r="35" spans="2:35" ht="20.25" customHeight="1">
      <c r="B35" s="133"/>
      <c r="C35" s="134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4" t="s">
        <v>72</v>
      </c>
      <c r="E36" s="109" t="s">
        <v>73</v>
      </c>
      <c r="F36" s="109"/>
      <c r="G36" s="155" t="s">
        <v>74</v>
      </c>
      <c r="H36" s="155"/>
      <c r="I36" s="155"/>
      <c r="J36" s="155" t="s">
        <v>75</v>
      </c>
      <c r="K36" s="155"/>
      <c r="L36" s="155"/>
      <c r="M36" s="155"/>
      <c r="N36" s="155"/>
      <c r="O36" s="155"/>
      <c r="P36" s="155" t="s">
        <v>76</v>
      </c>
      <c r="Q36" s="155"/>
      <c r="R36" s="155"/>
      <c r="S36" s="155"/>
      <c r="T36" s="155"/>
      <c r="U36" s="155"/>
      <c r="V36" s="156" t="s">
        <v>77</v>
      </c>
      <c r="W36" s="156"/>
      <c r="X36" s="156"/>
      <c r="Y36" s="156"/>
      <c r="Z36" s="156"/>
      <c r="AA36" s="156"/>
      <c r="AB36" s="156"/>
      <c r="AC36" s="156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159"/>
      <c r="R37" s="159"/>
      <c r="S37" s="159"/>
      <c r="T37" s="159"/>
      <c r="U37" s="159"/>
      <c r="V37" s="160"/>
      <c r="W37" s="160"/>
      <c r="X37" s="160"/>
      <c r="Y37" s="160"/>
      <c r="Z37" s="160"/>
      <c r="AA37" s="160"/>
      <c r="AB37" s="160"/>
      <c r="AC37" s="160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7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  <c r="Q38" s="159"/>
      <c r="R38" s="159"/>
      <c r="S38" s="159"/>
      <c r="T38" s="159"/>
      <c r="U38" s="159"/>
      <c r="V38" s="160"/>
      <c r="W38" s="160"/>
      <c r="X38" s="160"/>
      <c r="Y38" s="160"/>
      <c r="Z38" s="160"/>
      <c r="AA38" s="160"/>
      <c r="AB38" s="160"/>
      <c r="AC38" s="160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1"/>
      <c r="Q39" s="161"/>
      <c r="R39" s="161"/>
      <c r="S39" s="161"/>
      <c r="T39" s="161"/>
      <c r="U39" s="161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s="162" t="s">
        <v>46</v>
      </c>
    </row>
    <row r="40" spans="2:36" ht="15" customHeight="1">
      <c r="B40" s="163" t="s">
        <v>78</v>
      </c>
      <c r="C40" s="164" t="s">
        <v>79</v>
      </c>
      <c r="D40" s="164"/>
      <c r="E40" s="164"/>
      <c r="F40" s="165" t="s">
        <v>80</v>
      </c>
      <c r="G40" s="165" t="s">
        <v>81</v>
      </c>
      <c r="H40" s="165" t="s">
        <v>82</v>
      </c>
      <c r="I40" s="164" t="s">
        <v>83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6"/>
      <c r="AI40" s="167"/>
      <c r="AJ40" s="168" t="s">
        <v>84</v>
      </c>
    </row>
    <row r="41" spans="2:36" ht="15">
      <c r="B41" s="163"/>
      <c r="C41" s="164"/>
      <c r="D41" s="164"/>
      <c r="E41" s="164"/>
      <c r="F41" s="165"/>
      <c r="G41" s="165"/>
      <c r="H41" s="165"/>
      <c r="I41" s="164" t="s">
        <v>85</v>
      </c>
      <c r="J41" s="164" t="s">
        <v>86</v>
      </c>
      <c r="K41" s="164"/>
      <c r="L41" s="164" t="s">
        <v>87</v>
      </c>
      <c r="M41" s="164"/>
      <c r="N41" s="164" t="s">
        <v>88</v>
      </c>
      <c r="O41" s="164"/>
      <c r="P41" s="164" t="s">
        <v>89</v>
      </c>
      <c r="Q41" s="164"/>
      <c r="R41" s="164" t="s">
        <v>90</v>
      </c>
      <c r="S41" s="164"/>
      <c r="T41" s="164" t="s">
        <v>91</v>
      </c>
      <c r="U41" s="164"/>
      <c r="V41" s="164" t="s">
        <v>92</v>
      </c>
      <c r="W41" s="164"/>
      <c r="X41" s="164" t="s">
        <v>93</v>
      </c>
      <c r="Y41" s="164"/>
      <c r="Z41" s="164" t="s">
        <v>94</v>
      </c>
      <c r="AA41" s="164"/>
      <c r="AB41" s="164" t="s">
        <v>95</v>
      </c>
      <c r="AC41" s="164"/>
      <c r="AD41" s="164" t="s">
        <v>96</v>
      </c>
      <c r="AE41" s="164"/>
      <c r="AF41" s="164" t="s">
        <v>97</v>
      </c>
      <c r="AG41" s="164"/>
      <c r="AH41" s="89"/>
      <c r="AI41" s="90"/>
      <c r="AJ41" s="162" t="s">
        <v>98</v>
      </c>
    </row>
    <row r="42" spans="2:36" ht="15" customHeight="1">
      <c r="B42" s="169">
        <v>1</v>
      </c>
      <c r="C42" s="170"/>
      <c r="D42" s="170"/>
      <c r="E42" s="170"/>
      <c r="F42" s="171"/>
      <c r="G42" s="172"/>
      <c r="H42" s="172" t="s">
        <v>84</v>
      </c>
      <c r="I42" s="173" t="s">
        <v>55</v>
      </c>
      <c r="J42" s="174" t="s">
        <v>99</v>
      </c>
      <c r="K42" s="174" t="s">
        <v>99</v>
      </c>
      <c r="L42" s="174" t="s">
        <v>99</v>
      </c>
      <c r="M42" s="174" t="s">
        <v>99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89"/>
      <c r="AI42" s="90"/>
      <c r="AJ42" s="162" t="s">
        <v>100</v>
      </c>
    </row>
    <row r="43" spans="2:35" ht="15">
      <c r="B43" s="169"/>
      <c r="C43" s="170"/>
      <c r="D43" s="170"/>
      <c r="E43" s="170"/>
      <c r="F43" s="171"/>
      <c r="G43" s="172"/>
      <c r="H43" s="172"/>
      <c r="I43" s="173" t="s">
        <v>55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89"/>
      <c r="AI43" s="90"/>
    </row>
    <row r="44" spans="2:35" ht="15">
      <c r="B44" s="169"/>
      <c r="C44" s="170"/>
      <c r="D44" s="170"/>
      <c r="E44" s="170"/>
      <c r="F44" s="171"/>
      <c r="G44" s="172"/>
      <c r="H44" s="172"/>
      <c r="I44" s="173" t="s">
        <v>55</v>
      </c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89"/>
      <c r="AI44" s="90"/>
    </row>
    <row r="45" spans="2:35" ht="15" customHeight="1">
      <c r="B45" s="169">
        <v>2</v>
      </c>
      <c r="C45" s="170"/>
      <c r="D45" s="170"/>
      <c r="E45" s="170"/>
      <c r="F45" s="171"/>
      <c r="G45" s="172"/>
      <c r="H45" s="172" t="s">
        <v>84</v>
      </c>
      <c r="I45" s="173" t="s">
        <v>55</v>
      </c>
      <c r="J45" s="174"/>
      <c r="K45" s="174"/>
      <c r="L45" s="174"/>
      <c r="M45" s="174"/>
      <c r="N45" s="174" t="s">
        <v>99</v>
      </c>
      <c r="O45" s="174" t="s">
        <v>99</v>
      </c>
      <c r="P45" s="174" t="s">
        <v>99</v>
      </c>
      <c r="Q45" s="174" t="s">
        <v>99</v>
      </c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89"/>
      <c r="AI45" s="90"/>
    </row>
    <row r="46" spans="2:36" ht="15">
      <c r="B46" s="169"/>
      <c r="C46" s="170"/>
      <c r="D46" s="170"/>
      <c r="E46" s="170"/>
      <c r="F46" s="171"/>
      <c r="G46" s="172"/>
      <c r="H46" s="172"/>
      <c r="I46" s="173" t="s">
        <v>55</v>
      </c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167"/>
      <c r="AJ46" s="176"/>
    </row>
    <row r="47" spans="2:35" ht="15">
      <c r="B47" s="169"/>
      <c r="C47" s="170"/>
      <c r="D47" s="170"/>
      <c r="E47" s="170"/>
      <c r="F47" s="171"/>
      <c r="G47" s="172"/>
      <c r="H47" s="172"/>
      <c r="I47" s="173" t="s">
        <v>55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89"/>
      <c r="AI47" s="90"/>
    </row>
    <row r="48" spans="2:35" ht="15" customHeight="1">
      <c r="B48" s="169">
        <v>3</v>
      </c>
      <c r="C48" s="170"/>
      <c r="D48" s="170"/>
      <c r="E48" s="170"/>
      <c r="F48" s="170"/>
      <c r="G48" s="172"/>
      <c r="H48" s="172" t="s">
        <v>84</v>
      </c>
      <c r="I48" s="173" t="s">
        <v>55</v>
      </c>
      <c r="J48" s="174"/>
      <c r="K48" s="174"/>
      <c r="L48" s="174"/>
      <c r="M48" s="174"/>
      <c r="N48" s="174" t="s">
        <v>99</v>
      </c>
      <c r="O48" s="174" t="s">
        <v>99</v>
      </c>
      <c r="P48" s="174" t="s">
        <v>99</v>
      </c>
      <c r="Q48" s="174" t="s">
        <v>99</v>
      </c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89"/>
      <c r="AI48" s="90"/>
    </row>
    <row r="49" spans="2:35" ht="15">
      <c r="B49" s="169"/>
      <c r="C49" s="170"/>
      <c r="D49" s="170"/>
      <c r="E49" s="170"/>
      <c r="F49" s="170"/>
      <c r="G49" s="172"/>
      <c r="H49" s="172"/>
      <c r="I49" s="173" t="s">
        <v>55</v>
      </c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89"/>
      <c r="AI49" s="90"/>
    </row>
    <row r="50" spans="2:35" ht="15">
      <c r="B50" s="169"/>
      <c r="C50" s="170"/>
      <c r="D50" s="170"/>
      <c r="E50" s="170"/>
      <c r="F50" s="170"/>
      <c r="G50" s="172"/>
      <c r="H50" s="172"/>
      <c r="I50" s="173" t="s">
        <v>55</v>
      </c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89"/>
      <c r="AI50" s="90"/>
    </row>
    <row r="51" spans="2:35" ht="15" customHeight="1">
      <c r="B51" s="169">
        <v>4</v>
      </c>
      <c r="C51" s="170"/>
      <c r="D51" s="170"/>
      <c r="E51" s="170"/>
      <c r="F51" s="170"/>
      <c r="G51" s="172"/>
      <c r="H51" s="172" t="s">
        <v>84</v>
      </c>
      <c r="I51" s="173" t="s">
        <v>55</v>
      </c>
      <c r="J51" s="174"/>
      <c r="K51" s="174"/>
      <c r="L51" s="174"/>
      <c r="M51" s="174"/>
      <c r="N51" s="174"/>
      <c r="O51" s="174"/>
      <c r="P51" s="174"/>
      <c r="Q51" s="174"/>
      <c r="R51" s="174" t="s">
        <v>99</v>
      </c>
      <c r="S51" s="174" t="s">
        <v>99</v>
      </c>
      <c r="T51" s="174" t="s">
        <v>99</v>
      </c>
      <c r="U51" s="174" t="s">
        <v>99</v>
      </c>
      <c r="V51" s="174" t="s">
        <v>99</v>
      </c>
      <c r="W51" s="174"/>
      <c r="X51" s="174"/>
      <c r="Y51" s="174"/>
      <c r="Z51" s="174"/>
      <c r="AA51" s="174"/>
      <c r="AB51" s="174" t="s">
        <v>99</v>
      </c>
      <c r="AC51" s="174" t="s">
        <v>99</v>
      </c>
      <c r="AD51" s="174" t="s">
        <v>99</v>
      </c>
      <c r="AE51" s="174"/>
      <c r="AF51" s="174"/>
      <c r="AG51" s="174"/>
      <c r="AH51" s="89"/>
      <c r="AI51" s="90"/>
    </row>
    <row r="52" spans="2:35" ht="15">
      <c r="B52" s="169"/>
      <c r="C52" s="170"/>
      <c r="D52" s="170"/>
      <c r="E52" s="170"/>
      <c r="F52" s="170"/>
      <c r="G52" s="172"/>
      <c r="H52" s="172"/>
      <c r="I52" s="173" t="s">
        <v>55</v>
      </c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89"/>
      <c r="AI52" s="90"/>
    </row>
    <row r="53" spans="2:35" ht="15">
      <c r="B53" s="169"/>
      <c r="C53" s="170"/>
      <c r="D53" s="170"/>
      <c r="E53" s="170"/>
      <c r="F53" s="170"/>
      <c r="G53" s="172"/>
      <c r="H53" s="172"/>
      <c r="I53" s="173" t="s">
        <v>55</v>
      </c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89"/>
      <c r="AI53" s="90"/>
    </row>
    <row r="54" spans="2:35" ht="15" customHeight="1">
      <c r="B54" s="169">
        <v>5</v>
      </c>
      <c r="C54" s="170"/>
      <c r="D54" s="170"/>
      <c r="E54" s="170"/>
      <c r="F54" s="170"/>
      <c r="G54" s="172"/>
      <c r="H54" s="172" t="s">
        <v>84</v>
      </c>
      <c r="I54" s="173" t="s">
        <v>55</v>
      </c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 t="s">
        <v>99</v>
      </c>
      <c r="X54" s="174" t="s">
        <v>99</v>
      </c>
      <c r="Y54" s="174" t="s">
        <v>99</v>
      </c>
      <c r="Z54" s="174" t="s">
        <v>99</v>
      </c>
      <c r="AA54" s="174" t="s">
        <v>99</v>
      </c>
      <c r="AB54" s="174" t="s">
        <v>99</v>
      </c>
      <c r="AC54" s="174" t="s">
        <v>99</v>
      </c>
      <c r="AD54" s="174"/>
      <c r="AE54" s="174"/>
      <c r="AF54" s="174"/>
      <c r="AG54" s="174"/>
      <c r="AH54" s="89"/>
      <c r="AI54" s="90"/>
    </row>
    <row r="55" spans="2:35" ht="15">
      <c r="B55" s="169"/>
      <c r="C55" s="170"/>
      <c r="D55" s="170"/>
      <c r="E55" s="170"/>
      <c r="F55" s="170"/>
      <c r="G55" s="172"/>
      <c r="H55" s="172"/>
      <c r="I55" s="173" t="s">
        <v>55</v>
      </c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89"/>
      <c r="AI55" s="90"/>
    </row>
    <row r="56" spans="2:35" ht="15">
      <c r="B56" s="169"/>
      <c r="C56" s="170"/>
      <c r="D56" s="170"/>
      <c r="E56" s="170"/>
      <c r="F56" s="170"/>
      <c r="G56" s="172"/>
      <c r="H56" s="172"/>
      <c r="I56" s="173" t="s">
        <v>55</v>
      </c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89"/>
      <c r="AI56" s="90"/>
    </row>
    <row r="57" spans="2:35" ht="15" customHeight="1">
      <c r="B57" s="169">
        <v>6</v>
      </c>
      <c r="C57" s="170"/>
      <c r="D57" s="170"/>
      <c r="E57" s="170"/>
      <c r="F57" s="170"/>
      <c r="G57" s="172"/>
      <c r="H57" s="172" t="s">
        <v>84</v>
      </c>
      <c r="I57" s="173" t="s">
        <v>55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 t="s">
        <v>99</v>
      </c>
      <c r="AF57" s="174" t="s">
        <v>99</v>
      </c>
      <c r="AG57" s="174" t="s">
        <v>99</v>
      </c>
      <c r="AH57" s="89"/>
      <c r="AI57" s="90"/>
    </row>
    <row r="58" spans="2:35" ht="15">
      <c r="B58" s="169"/>
      <c r="C58" s="170"/>
      <c r="D58" s="170"/>
      <c r="E58" s="170"/>
      <c r="F58" s="170"/>
      <c r="G58" s="172"/>
      <c r="H58" s="172"/>
      <c r="I58" s="173" t="s">
        <v>55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89"/>
      <c r="AI58" s="90"/>
    </row>
    <row r="59" spans="2:35" ht="15">
      <c r="B59" s="169"/>
      <c r="C59" s="170"/>
      <c r="D59" s="170"/>
      <c r="E59" s="170"/>
      <c r="F59" s="170"/>
      <c r="G59" s="172"/>
      <c r="H59" s="172"/>
      <c r="I59" s="173" t="s">
        <v>55</v>
      </c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89"/>
      <c r="AI59" s="90"/>
    </row>
    <row r="60" spans="2:35" ht="15">
      <c r="B60" s="177"/>
      <c r="C60" s="178"/>
      <c r="D60" s="178"/>
      <c r="E60" s="178"/>
      <c r="F60" s="178"/>
      <c r="G60" s="179"/>
      <c r="H60" s="179"/>
      <c r="I60" s="180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89"/>
      <c r="AI60" s="90"/>
    </row>
    <row r="61" spans="2:35" ht="15">
      <c r="B61" s="182"/>
      <c r="C61" s="183"/>
      <c r="D61" s="184"/>
      <c r="E61" s="185"/>
      <c r="F61" s="185"/>
      <c r="G61" s="184"/>
      <c r="H61" s="184"/>
      <c r="I61" s="184"/>
      <c r="J61" s="186"/>
      <c r="K61" s="187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9"/>
    </row>
    <row r="62" spans="2:35" ht="15.75">
      <c r="B62" s="190" t="s">
        <v>101</v>
      </c>
      <c r="C62" s="190"/>
      <c r="D62" s="190"/>
      <c r="E62" s="190"/>
      <c r="F62" s="190"/>
      <c r="G62" s="190"/>
      <c r="H62" s="190"/>
      <c r="I62" s="136" t="s">
        <v>102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1"/>
      <c r="C63" s="191"/>
      <c r="D63" s="191"/>
      <c r="E63" s="191"/>
      <c r="F63" s="191"/>
      <c r="G63" s="191"/>
      <c r="H63" s="191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</row>
    <row r="64" spans="2:35" ht="12.75">
      <c r="B64" s="191"/>
      <c r="C64" s="191"/>
      <c r="D64" s="191"/>
      <c r="E64" s="191"/>
      <c r="F64" s="191"/>
      <c r="G64" s="191"/>
      <c r="H64" s="191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</row>
    <row r="65" spans="1:36" ht="14.25">
      <c r="A65" s="193"/>
      <c r="B65" s="191"/>
      <c r="C65" s="191"/>
      <c r="D65" s="191"/>
      <c r="E65" s="191"/>
      <c r="F65" s="191"/>
      <c r="G65" s="191"/>
      <c r="H65" s="191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3"/>
    </row>
    <row r="66" spans="2:35" ht="12.75" customHeight="1">
      <c r="B66" s="194" t="s">
        <v>103</v>
      </c>
      <c r="C66" s="194"/>
      <c r="D66" s="195" t="s">
        <v>104</v>
      </c>
      <c r="E66" s="195"/>
      <c r="F66" s="195"/>
      <c r="G66" s="195"/>
      <c r="H66" s="195"/>
      <c r="I66" s="196" t="s">
        <v>105</v>
      </c>
      <c r="J66" s="196"/>
      <c r="K66" s="196"/>
      <c r="L66" s="196"/>
      <c r="M66" s="196"/>
      <c r="N66" s="196"/>
      <c r="O66" s="196"/>
      <c r="P66" s="196"/>
      <c r="Q66" s="196"/>
      <c r="R66" s="197"/>
      <c r="S66" s="198" t="s">
        <v>106</v>
      </c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</row>
    <row r="67" spans="2:35" ht="12.75" customHeight="1">
      <c r="B67" s="194"/>
      <c r="C67" s="194"/>
      <c r="D67" s="195"/>
      <c r="E67" s="195"/>
      <c r="F67" s="195"/>
      <c r="G67" s="195"/>
      <c r="H67" s="195"/>
      <c r="I67" s="196"/>
      <c r="J67" s="196"/>
      <c r="K67" s="196"/>
      <c r="L67" s="196"/>
      <c r="M67" s="196"/>
      <c r="N67" s="196"/>
      <c r="O67" s="196"/>
      <c r="P67" s="196"/>
      <c r="Q67" s="196"/>
      <c r="R67" s="199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</row>
    <row r="69" spans="2:3" ht="14.25">
      <c r="B69" s="200"/>
      <c r="C69" s="200"/>
    </row>
  </sheetData>
  <sheetProtection selectLockedCells="1" selectUnlockedCells="1"/>
  <mergeCells count="131"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">
      <selection activeCell="B2" sqref="B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21">
      <c r="A2" s="79"/>
      <c r="B2" s="80" t="s">
        <v>41</v>
      </c>
      <c r="C2" s="80"/>
      <c r="D2" s="80"/>
      <c r="E2" s="81"/>
      <c r="F2" s="82" t="s">
        <v>42</v>
      </c>
      <c r="G2" s="83">
        <f>'scheda apo '!E11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4"/>
      <c r="AJ2" s="85"/>
    </row>
    <row r="3" spans="1:35" ht="13.5">
      <c r="A3" s="79"/>
      <c r="B3" s="86"/>
      <c r="C3" s="8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44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45</v>
      </c>
      <c r="U5" s="94"/>
      <c r="V5" s="94"/>
      <c r="W5" s="94"/>
      <c r="X5" s="94"/>
      <c r="Y5" s="94"/>
      <c r="Z5" s="202" t="s">
        <v>46</v>
      </c>
      <c r="AA5" s="202"/>
      <c r="AI5" s="90"/>
      <c r="AJ5" t="s">
        <v>46</v>
      </c>
    </row>
    <row r="6" spans="2:36" ht="20.25" customHeight="1">
      <c r="B6" s="86"/>
      <c r="C6" s="96" t="s">
        <v>47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202"/>
      <c r="AA6" s="202"/>
      <c r="AI6" s="90"/>
      <c r="AJ6" t="s">
        <v>48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49</v>
      </c>
      <c r="U7" s="98"/>
      <c r="V7" s="98"/>
      <c r="W7" s="98"/>
      <c r="X7" s="98"/>
      <c r="Y7" s="98"/>
      <c r="Z7" s="203" t="s">
        <v>46</v>
      </c>
      <c r="AA7" s="203"/>
      <c r="AI7" s="90"/>
      <c r="AJ7" t="s">
        <v>50</v>
      </c>
    </row>
    <row r="8" spans="2:35" ht="13.5">
      <c r="B8" s="86"/>
      <c r="C8" s="100" t="s">
        <v>51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52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2.75">
      <c r="B10" s="86"/>
      <c r="C10" s="103" t="s">
        <v>53</v>
      </c>
      <c r="D10" s="104"/>
      <c r="E10" s="105"/>
      <c r="F10" s="106"/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54</v>
      </c>
      <c r="S10" s="108"/>
      <c r="T10" s="108"/>
      <c r="U10" s="108"/>
      <c r="V10" s="109" t="s">
        <v>54</v>
      </c>
      <c r="W10" s="109"/>
      <c r="X10" s="109"/>
      <c r="Y10" s="109"/>
      <c r="Z10" s="110" t="s">
        <v>55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56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57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59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60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 t="s">
        <v>55</v>
      </c>
      <c r="V14" s="109"/>
      <c r="W14" s="109"/>
      <c r="X14" s="109" t="s">
        <v>55</v>
      </c>
      <c r="Y14" s="109"/>
      <c r="Z14" s="109"/>
      <c r="AA14" s="110" t="s">
        <v>55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61</v>
      </c>
      <c r="S15" s="123"/>
      <c r="T15" s="123"/>
      <c r="U15" s="124">
        <v>1</v>
      </c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62</v>
      </c>
      <c r="S16" s="123"/>
      <c r="T16" s="123"/>
      <c r="U16" s="124">
        <v>0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63</v>
      </c>
      <c r="S17" s="123"/>
      <c r="T17" s="123"/>
      <c r="U17" s="124">
        <v>2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64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65</v>
      </c>
      <c r="S18" s="123"/>
      <c r="T18" s="123"/>
      <c r="U18" s="124">
        <v>0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66</v>
      </c>
      <c r="E19" s="135"/>
      <c r="F19" s="135"/>
      <c r="G19" s="136" t="s">
        <v>67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68</v>
      </c>
      <c r="S19" s="137"/>
      <c r="T19" s="137"/>
      <c r="U19" s="124">
        <v>2</v>
      </c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79"/>
      <c r="AI19" s="138"/>
    </row>
    <row r="20" spans="2:35" ht="21">
      <c r="B20" s="133"/>
      <c r="C20" s="133"/>
      <c r="D20" s="139">
        <v>43110</v>
      </c>
      <c r="E20" s="139"/>
      <c r="F20" s="139"/>
      <c r="G20" s="140">
        <v>43403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69</v>
      </c>
      <c r="S20" s="142"/>
      <c r="T20" s="142"/>
      <c r="U20" s="143">
        <f>SUM(U15:W19)</f>
        <v>5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70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>
      <c r="B24" s="133"/>
      <c r="C24" s="134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89"/>
      <c r="AE27" s="89"/>
      <c r="AF27" s="89"/>
      <c r="AG27" s="89"/>
      <c r="AH27" s="89"/>
      <c r="AI27" s="90"/>
    </row>
    <row r="28" spans="2:35" ht="16.5">
      <c r="B28" s="133"/>
      <c r="C28" s="134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71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89"/>
      <c r="AE34" s="89"/>
      <c r="AF34" s="89"/>
      <c r="AG34" s="89"/>
      <c r="AH34" s="89"/>
      <c r="AI34" s="90"/>
    </row>
    <row r="35" spans="2:35" ht="20.25" customHeight="1">
      <c r="B35" s="133"/>
      <c r="C35" s="134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4" t="s">
        <v>72</v>
      </c>
      <c r="E36" s="109" t="s">
        <v>73</v>
      </c>
      <c r="F36" s="109"/>
      <c r="G36" s="155" t="s">
        <v>74</v>
      </c>
      <c r="H36" s="155"/>
      <c r="I36" s="155"/>
      <c r="J36" s="155" t="s">
        <v>75</v>
      </c>
      <c r="K36" s="155"/>
      <c r="L36" s="155"/>
      <c r="M36" s="155"/>
      <c r="N36" s="155"/>
      <c r="O36" s="155"/>
      <c r="P36" s="155" t="s">
        <v>76</v>
      </c>
      <c r="Q36" s="155"/>
      <c r="R36" s="155"/>
      <c r="S36" s="155"/>
      <c r="T36" s="155"/>
      <c r="U36" s="155"/>
      <c r="V36" s="156" t="s">
        <v>77</v>
      </c>
      <c r="W36" s="156"/>
      <c r="X36" s="156"/>
      <c r="Y36" s="156"/>
      <c r="Z36" s="156"/>
      <c r="AA36" s="156"/>
      <c r="AB36" s="156"/>
      <c r="AC36" s="156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159"/>
      <c r="R37" s="159"/>
      <c r="S37" s="159"/>
      <c r="T37" s="159"/>
      <c r="U37" s="159"/>
      <c r="V37" s="160"/>
      <c r="W37" s="160"/>
      <c r="X37" s="160"/>
      <c r="Y37" s="160"/>
      <c r="Z37" s="160"/>
      <c r="AA37" s="160"/>
      <c r="AB37" s="160"/>
      <c r="AC37" s="160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7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  <c r="Q38" s="159"/>
      <c r="R38" s="159"/>
      <c r="S38" s="159"/>
      <c r="T38" s="159"/>
      <c r="U38" s="159"/>
      <c r="V38" s="160"/>
      <c r="W38" s="160"/>
      <c r="X38" s="160"/>
      <c r="Y38" s="160"/>
      <c r="Z38" s="160"/>
      <c r="AA38" s="160"/>
      <c r="AB38" s="160"/>
      <c r="AC38" s="160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1"/>
      <c r="Q39" s="161"/>
      <c r="R39" s="161"/>
      <c r="S39" s="161"/>
      <c r="T39" s="161"/>
      <c r="U39" s="161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t="s">
        <v>46</v>
      </c>
    </row>
    <row r="40" spans="2:36" ht="15" customHeight="1">
      <c r="B40" s="163" t="s">
        <v>78</v>
      </c>
      <c r="C40" s="164" t="s">
        <v>79</v>
      </c>
      <c r="D40" s="164"/>
      <c r="E40" s="164"/>
      <c r="F40" s="165" t="s">
        <v>80</v>
      </c>
      <c r="G40" s="165" t="s">
        <v>81</v>
      </c>
      <c r="H40" s="165" t="s">
        <v>82</v>
      </c>
      <c r="I40" s="164" t="s">
        <v>83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6"/>
      <c r="AI40" s="167"/>
      <c r="AJ40" s="193" t="s">
        <v>84</v>
      </c>
    </row>
    <row r="41" spans="2:36" ht="15">
      <c r="B41" s="163"/>
      <c r="C41" s="164"/>
      <c r="D41" s="164"/>
      <c r="E41" s="164"/>
      <c r="F41" s="165"/>
      <c r="G41" s="165"/>
      <c r="H41" s="165"/>
      <c r="I41" s="164" t="s">
        <v>85</v>
      </c>
      <c r="J41" s="164" t="s">
        <v>86</v>
      </c>
      <c r="K41" s="164"/>
      <c r="L41" s="164" t="s">
        <v>87</v>
      </c>
      <c r="M41" s="164"/>
      <c r="N41" s="164" t="s">
        <v>88</v>
      </c>
      <c r="O41" s="164"/>
      <c r="P41" s="164" t="s">
        <v>89</v>
      </c>
      <c r="Q41" s="164"/>
      <c r="R41" s="164" t="s">
        <v>90</v>
      </c>
      <c r="S41" s="164"/>
      <c r="T41" s="164" t="s">
        <v>91</v>
      </c>
      <c r="U41" s="164"/>
      <c r="V41" s="164" t="s">
        <v>92</v>
      </c>
      <c r="W41" s="164"/>
      <c r="X41" s="164" t="s">
        <v>93</v>
      </c>
      <c r="Y41" s="164"/>
      <c r="Z41" s="164" t="s">
        <v>94</v>
      </c>
      <c r="AA41" s="164"/>
      <c r="AB41" s="164" t="s">
        <v>95</v>
      </c>
      <c r="AC41" s="164"/>
      <c r="AD41" s="164" t="s">
        <v>96</v>
      </c>
      <c r="AE41" s="164"/>
      <c r="AF41" s="164" t="s">
        <v>97</v>
      </c>
      <c r="AG41" s="164"/>
      <c r="AH41" s="89"/>
      <c r="AI41" s="90"/>
      <c r="AJ41" t="s">
        <v>98</v>
      </c>
    </row>
    <row r="42" spans="2:36" ht="15" customHeight="1">
      <c r="B42" s="169">
        <v>1</v>
      </c>
      <c r="C42" s="170"/>
      <c r="D42" s="170"/>
      <c r="E42" s="170"/>
      <c r="F42" s="171"/>
      <c r="G42" s="172"/>
      <c r="H42" s="172" t="s">
        <v>84</v>
      </c>
      <c r="I42" s="173" t="s">
        <v>55</v>
      </c>
      <c r="J42" s="174" t="s">
        <v>99</v>
      </c>
      <c r="K42" s="174" t="s">
        <v>99</v>
      </c>
      <c r="L42" s="174" t="s">
        <v>99</v>
      </c>
      <c r="M42" s="174" t="s">
        <v>99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89"/>
      <c r="AI42" s="90"/>
      <c r="AJ42" t="s">
        <v>100</v>
      </c>
    </row>
    <row r="43" spans="2:35" ht="15">
      <c r="B43" s="169"/>
      <c r="C43" s="170"/>
      <c r="D43" s="170"/>
      <c r="E43" s="170"/>
      <c r="F43" s="171"/>
      <c r="G43" s="172"/>
      <c r="H43" s="172"/>
      <c r="I43" s="173" t="s">
        <v>55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89"/>
      <c r="AI43" s="90"/>
    </row>
    <row r="44" spans="2:35" ht="15">
      <c r="B44" s="169"/>
      <c r="C44" s="170"/>
      <c r="D44" s="170"/>
      <c r="E44" s="170"/>
      <c r="F44" s="171"/>
      <c r="G44" s="172"/>
      <c r="H44" s="172"/>
      <c r="I44" s="173" t="s">
        <v>55</v>
      </c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89"/>
      <c r="AI44" s="90"/>
    </row>
    <row r="45" spans="2:35" ht="15" customHeight="1">
      <c r="B45" s="169">
        <v>2</v>
      </c>
      <c r="C45" s="170"/>
      <c r="D45" s="170"/>
      <c r="E45" s="170"/>
      <c r="F45" s="171"/>
      <c r="G45" s="172"/>
      <c r="H45" s="172" t="s">
        <v>84</v>
      </c>
      <c r="I45" s="173" t="s">
        <v>55</v>
      </c>
      <c r="J45" s="174"/>
      <c r="K45" s="174"/>
      <c r="L45" s="174"/>
      <c r="M45" s="174"/>
      <c r="N45" s="174" t="s">
        <v>99</v>
      </c>
      <c r="O45" s="174" t="s">
        <v>99</v>
      </c>
      <c r="P45" s="174" t="s">
        <v>99</v>
      </c>
      <c r="Q45" s="174" t="s">
        <v>99</v>
      </c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89"/>
      <c r="AI45" s="90"/>
    </row>
    <row r="46" spans="2:36" ht="15">
      <c r="B46" s="169"/>
      <c r="C46" s="170"/>
      <c r="D46" s="170"/>
      <c r="E46" s="170"/>
      <c r="F46" s="171"/>
      <c r="G46" s="172"/>
      <c r="H46" s="172"/>
      <c r="I46" s="173" t="s">
        <v>55</v>
      </c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167"/>
      <c r="AJ46" s="176"/>
    </row>
    <row r="47" spans="2:35" ht="15">
      <c r="B47" s="169"/>
      <c r="C47" s="170"/>
      <c r="D47" s="170"/>
      <c r="E47" s="170"/>
      <c r="F47" s="171"/>
      <c r="G47" s="172"/>
      <c r="H47" s="172"/>
      <c r="I47" s="173" t="s">
        <v>55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89"/>
      <c r="AI47" s="90"/>
    </row>
    <row r="48" spans="2:35" ht="15" customHeight="1">
      <c r="B48" s="169">
        <v>3</v>
      </c>
      <c r="C48" s="170"/>
      <c r="D48" s="170"/>
      <c r="E48" s="170"/>
      <c r="F48" s="170"/>
      <c r="G48" s="172"/>
      <c r="H48" s="172" t="s">
        <v>84</v>
      </c>
      <c r="I48" s="173" t="s">
        <v>55</v>
      </c>
      <c r="J48" s="174"/>
      <c r="K48" s="174"/>
      <c r="L48" s="174"/>
      <c r="M48" s="174"/>
      <c r="N48" s="174" t="s">
        <v>99</v>
      </c>
      <c r="O48" s="174" t="s">
        <v>99</v>
      </c>
      <c r="P48" s="174" t="s">
        <v>99</v>
      </c>
      <c r="Q48" s="174" t="s">
        <v>99</v>
      </c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89"/>
      <c r="AI48" s="90"/>
    </row>
    <row r="49" spans="2:35" ht="15">
      <c r="B49" s="169"/>
      <c r="C49" s="170"/>
      <c r="D49" s="170"/>
      <c r="E49" s="170"/>
      <c r="F49" s="170"/>
      <c r="G49" s="172"/>
      <c r="H49" s="172"/>
      <c r="I49" s="173" t="s">
        <v>55</v>
      </c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89"/>
      <c r="AI49" s="90"/>
    </row>
    <row r="50" spans="2:35" ht="15">
      <c r="B50" s="169"/>
      <c r="C50" s="170"/>
      <c r="D50" s="170"/>
      <c r="E50" s="170"/>
      <c r="F50" s="170"/>
      <c r="G50" s="172"/>
      <c r="H50" s="172"/>
      <c r="I50" s="173" t="s">
        <v>55</v>
      </c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89"/>
      <c r="AI50" s="90"/>
    </row>
    <row r="51" spans="2:35" ht="15" customHeight="1">
      <c r="B51" s="169">
        <v>4</v>
      </c>
      <c r="C51" s="170"/>
      <c r="D51" s="170"/>
      <c r="E51" s="170"/>
      <c r="F51" s="170"/>
      <c r="G51" s="172"/>
      <c r="H51" s="172" t="s">
        <v>84</v>
      </c>
      <c r="I51" s="173" t="s">
        <v>55</v>
      </c>
      <c r="J51" s="174"/>
      <c r="K51" s="174"/>
      <c r="L51" s="174"/>
      <c r="M51" s="174"/>
      <c r="N51" s="174"/>
      <c r="O51" s="174"/>
      <c r="P51" s="174"/>
      <c r="Q51" s="174"/>
      <c r="R51" s="174" t="s">
        <v>99</v>
      </c>
      <c r="S51" s="174" t="s">
        <v>99</v>
      </c>
      <c r="T51" s="174" t="s">
        <v>99</v>
      </c>
      <c r="U51" s="174" t="s">
        <v>99</v>
      </c>
      <c r="V51" s="174" t="s">
        <v>99</v>
      </c>
      <c r="W51" s="174"/>
      <c r="X51" s="174"/>
      <c r="Y51" s="174"/>
      <c r="Z51" s="174"/>
      <c r="AA51" s="174"/>
      <c r="AB51" s="174" t="s">
        <v>99</v>
      </c>
      <c r="AC51" s="174" t="s">
        <v>99</v>
      </c>
      <c r="AD51" s="174" t="s">
        <v>99</v>
      </c>
      <c r="AE51" s="174"/>
      <c r="AF51" s="174"/>
      <c r="AG51" s="174"/>
      <c r="AH51" s="89"/>
      <c r="AI51" s="90"/>
    </row>
    <row r="52" spans="2:35" ht="15">
      <c r="B52" s="169"/>
      <c r="C52" s="170"/>
      <c r="D52" s="170"/>
      <c r="E52" s="170"/>
      <c r="F52" s="170"/>
      <c r="G52" s="172"/>
      <c r="H52" s="172"/>
      <c r="I52" s="173" t="s">
        <v>55</v>
      </c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89"/>
      <c r="AI52" s="90"/>
    </row>
    <row r="53" spans="2:35" ht="15">
      <c r="B53" s="169"/>
      <c r="C53" s="170"/>
      <c r="D53" s="170"/>
      <c r="E53" s="170"/>
      <c r="F53" s="170"/>
      <c r="G53" s="172"/>
      <c r="H53" s="172"/>
      <c r="I53" s="173" t="s">
        <v>55</v>
      </c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89"/>
      <c r="AI53" s="90"/>
    </row>
    <row r="54" spans="2:35" ht="15" customHeight="1">
      <c r="B54" s="169">
        <v>5</v>
      </c>
      <c r="C54" s="170"/>
      <c r="D54" s="170"/>
      <c r="E54" s="170"/>
      <c r="F54" s="170"/>
      <c r="G54" s="172"/>
      <c r="H54" s="172" t="s">
        <v>84</v>
      </c>
      <c r="I54" s="173" t="s">
        <v>55</v>
      </c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 t="s">
        <v>99</v>
      </c>
      <c r="X54" s="174" t="s">
        <v>99</v>
      </c>
      <c r="Y54" s="174" t="s">
        <v>99</v>
      </c>
      <c r="Z54" s="174" t="s">
        <v>99</v>
      </c>
      <c r="AA54" s="174" t="s">
        <v>99</v>
      </c>
      <c r="AB54" s="174" t="s">
        <v>99</v>
      </c>
      <c r="AC54" s="174" t="s">
        <v>99</v>
      </c>
      <c r="AD54" s="174"/>
      <c r="AE54" s="174"/>
      <c r="AF54" s="174"/>
      <c r="AG54" s="174"/>
      <c r="AH54" s="89"/>
      <c r="AI54" s="90"/>
    </row>
    <row r="55" spans="2:35" ht="15">
      <c r="B55" s="169"/>
      <c r="C55" s="170"/>
      <c r="D55" s="170"/>
      <c r="E55" s="170"/>
      <c r="F55" s="170"/>
      <c r="G55" s="172"/>
      <c r="H55" s="172"/>
      <c r="I55" s="173" t="s">
        <v>55</v>
      </c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89"/>
      <c r="AI55" s="90"/>
    </row>
    <row r="56" spans="2:35" ht="15">
      <c r="B56" s="169"/>
      <c r="C56" s="170"/>
      <c r="D56" s="170"/>
      <c r="E56" s="170"/>
      <c r="F56" s="170"/>
      <c r="G56" s="172"/>
      <c r="H56" s="172"/>
      <c r="I56" s="173" t="s">
        <v>55</v>
      </c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89"/>
      <c r="AI56" s="90"/>
    </row>
    <row r="57" spans="2:35" ht="15" customHeight="1">
      <c r="B57" s="169">
        <v>6</v>
      </c>
      <c r="C57" s="170"/>
      <c r="D57" s="170"/>
      <c r="E57" s="170"/>
      <c r="F57" s="170"/>
      <c r="G57" s="172"/>
      <c r="H57" s="172" t="s">
        <v>84</v>
      </c>
      <c r="I57" s="173" t="s">
        <v>55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 t="s">
        <v>99</v>
      </c>
      <c r="AF57" s="174" t="s">
        <v>99</v>
      </c>
      <c r="AG57" s="174" t="s">
        <v>99</v>
      </c>
      <c r="AH57" s="89"/>
      <c r="AI57" s="90"/>
    </row>
    <row r="58" spans="2:35" ht="15">
      <c r="B58" s="169"/>
      <c r="C58" s="170"/>
      <c r="D58" s="170"/>
      <c r="E58" s="170"/>
      <c r="F58" s="170"/>
      <c r="G58" s="172"/>
      <c r="H58" s="172"/>
      <c r="I58" s="173" t="s">
        <v>55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89"/>
      <c r="AI58" s="90"/>
    </row>
    <row r="59" spans="2:35" ht="15">
      <c r="B59" s="169"/>
      <c r="C59" s="170"/>
      <c r="D59" s="170"/>
      <c r="E59" s="170"/>
      <c r="F59" s="170"/>
      <c r="G59" s="172"/>
      <c r="H59" s="172"/>
      <c r="I59" s="173" t="s">
        <v>55</v>
      </c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89"/>
      <c r="AI59" s="90"/>
    </row>
    <row r="60" spans="2:35" ht="15">
      <c r="B60" s="177"/>
      <c r="C60" s="178"/>
      <c r="D60" s="178"/>
      <c r="E60" s="178"/>
      <c r="F60" s="178"/>
      <c r="G60" s="179"/>
      <c r="H60" s="179"/>
      <c r="I60" s="180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89"/>
      <c r="AI60" s="90"/>
    </row>
    <row r="61" spans="2:35" ht="15">
      <c r="B61" s="182"/>
      <c r="C61" s="183"/>
      <c r="D61" s="184"/>
      <c r="E61" s="185"/>
      <c r="F61" s="185"/>
      <c r="G61" s="184"/>
      <c r="H61" s="184"/>
      <c r="I61" s="184"/>
      <c r="J61" s="186"/>
      <c r="K61" s="187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9"/>
    </row>
    <row r="62" spans="2:35" ht="15.75">
      <c r="B62" s="190" t="s">
        <v>101</v>
      </c>
      <c r="C62" s="190"/>
      <c r="D62" s="190"/>
      <c r="E62" s="190"/>
      <c r="F62" s="190"/>
      <c r="G62" s="190"/>
      <c r="H62" s="190"/>
      <c r="I62" s="136" t="s">
        <v>102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1"/>
      <c r="C63" s="191"/>
      <c r="D63" s="191"/>
      <c r="E63" s="191"/>
      <c r="F63" s="191"/>
      <c r="G63" s="191"/>
      <c r="H63" s="191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</row>
    <row r="64" spans="2:35" ht="12.75">
      <c r="B64" s="191"/>
      <c r="C64" s="191"/>
      <c r="D64" s="191"/>
      <c r="E64" s="191"/>
      <c r="F64" s="191"/>
      <c r="G64" s="191"/>
      <c r="H64" s="191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</row>
    <row r="65" spans="1:36" ht="14.25">
      <c r="A65" s="193"/>
      <c r="B65" s="191"/>
      <c r="C65" s="191"/>
      <c r="D65" s="191"/>
      <c r="E65" s="191"/>
      <c r="F65" s="191"/>
      <c r="G65" s="191"/>
      <c r="H65" s="191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3"/>
    </row>
    <row r="66" spans="2:35" ht="12.75" customHeight="1">
      <c r="B66" s="194" t="s">
        <v>103</v>
      </c>
      <c r="C66" s="194"/>
      <c r="D66" s="195" t="s">
        <v>104</v>
      </c>
      <c r="E66" s="195"/>
      <c r="F66" s="195"/>
      <c r="G66" s="195"/>
      <c r="H66" s="195"/>
      <c r="I66" s="196" t="s">
        <v>105</v>
      </c>
      <c r="J66" s="196"/>
      <c r="K66" s="196"/>
      <c r="L66" s="196"/>
      <c r="M66" s="196"/>
      <c r="N66" s="196"/>
      <c r="O66" s="196"/>
      <c r="P66" s="196"/>
      <c r="Q66" s="196"/>
      <c r="R66" s="197"/>
      <c r="S66" s="204" t="s">
        <v>106</v>
      </c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</row>
    <row r="67" spans="2:35" ht="12.75" customHeight="1">
      <c r="B67" s="194"/>
      <c r="C67" s="194"/>
      <c r="D67" s="195"/>
      <c r="E67" s="195"/>
      <c r="F67" s="195"/>
      <c r="G67" s="195"/>
      <c r="H67" s="195"/>
      <c r="I67" s="196"/>
      <c r="J67" s="196"/>
      <c r="K67" s="196"/>
      <c r="L67" s="196"/>
      <c r="M67" s="196"/>
      <c r="N67" s="196"/>
      <c r="O67" s="196"/>
      <c r="P67" s="196"/>
      <c r="Q67" s="196"/>
      <c r="R67" s="199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</row>
    <row r="69" spans="2:3" ht="14.25">
      <c r="B69" s="200"/>
      <c r="C69" s="200"/>
    </row>
  </sheetData>
  <sheetProtection selectLockedCells="1" selectUnlockedCells="1"/>
  <mergeCells count="131"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">
      <selection activeCell="B2" sqref="B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21">
      <c r="A2" s="79"/>
      <c r="B2" s="80" t="s">
        <v>41</v>
      </c>
      <c r="C2" s="80"/>
      <c r="D2" s="80"/>
      <c r="E2" s="81"/>
      <c r="F2" s="82" t="s">
        <v>42</v>
      </c>
      <c r="G2" s="83">
        <f>'scheda apo '!E12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4"/>
      <c r="AJ2" s="85"/>
    </row>
    <row r="3" spans="1:35" ht="13.5">
      <c r="A3" s="79"/>
      <c r="B3" s="86"/>
      <c r="C3" s="8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44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45</v>
      </c>
      <c r="U5" s="94"/>
      <c r="V5" s="94"/>
      <c r="W5" s="94"/>
      <c r="X5" s="94"/>
      <c r="Y5" s="94"/>
      <c r="Z5" s="95" t="s">
        <v>46</v>
      </c>
      <c r="AA5" s="95"/>
      <c r="AI5" s="90"/>
      <c r="AJ5" t="s">
        <v>46</v>
      </c>
    </row>
    <row r="6" spans="2:36" ht="20.25" customHeight="1">
      <c r="B6" s="86"/>
      <c r="C6" s="96" t="s">
        <v>47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95"/>
      <c r="AA6" s="95"/>
      <c r="AI6" s="90"/>
      <c r="AJ6" t="s">
        <v>48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49</v>
      </c>
      <c r="U7" s="98"/>
      <c r="V7" s="98"/>
      <c r="W7" s="98"/>
      <c r="X7" s="98"/>
      <c r="Y7" s="98"/>
      <c r="Z7" s="99" t="s">
        <v>46</v>
      </c>
      <c r="AA7" s="99"/>
      <c r="AI7" s="90"/>
      <c r="AJ7" t="s">
        <v>50</v>
      </c>
    </row>
    <row r="8" spans="2:35" ht="13.5">
      <c r="B8" s="86"/>
      <c r="C8" s="100" t="s">
        <v>51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52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2.75">
      <c r="B10" s="86"/>
      <c r="C10" s="103" t="s">
        <v>53</v>
      </c>
      <c r="D10" s="104"/>
      <c r="E10" s="105"/>
      <c r="F10" s="106"/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54</v>
      </c>
      <c r="S10" s="108"/>
      <c r="T10" s="108"/>
      <c r="U10" s="108"/>
      <c r="V10" s="109" t="s">
        <v>54</v>
      </c>
      <c r="W10" s="109"/>
      <c r="X10" s="109"/>
      <c r="Y10" s="109"/>
      <c r="Z10" s="110" t="s">
        <v>55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56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57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59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60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 t="s">
        <v>55</v>
      </c>
      <c r="V14" s="109"/>
      <c r="W14" s="109"/>
      <c r="X14" s="109" t="s">
        <v>55</v>
      </c>
      <c r="Y14" s="109"/>
      <c r="Z14" s="109"/>
      <c r="AA14" s="110" t="s">
        <v>55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61</v>
      </c>
      <c r="S15" s="123"/>
      <c r="T15" s="123"/>
      <c r="U15" s="124">
        <v>1</v>
      </c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62</v>
      </c>
      <c r="S16" s="123"/>
      <c r="T16" s="123"/>
      <c r="U16" s="124">
        <v>0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63</v>
      </c>
      <c r="S17" s="123"/>
      <c r="T17" s="123"/>
      <c r="U17" s="124">
        <v>2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64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65</v>
      </c>
      <c r="S18" s="123"/>
      <c r="T18" s="123"/>
      <c r="U18" s="124">
        <v>0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66</v>
      </c>
      <c r="E19" s="135"/>
      <c r="F19" s="135"/>
      <c r="G19" s="136" t="s">
        <v>67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68</v>
      </c>
      <c r="S19" s="137"/>
      <c r="T19" s="137"/>
      <c r="U19" s="124">
        <v>2</v>
      </c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79"/>
      <c r="AI19" s="138"/>
    </row>
    <row r="20" spans="2:35" ht="21">
      <c r="B20" s="133"/>
      <c r="C20" s="133"/>
      <c r="D20" s="139">
        <v>43110</v>
      </c>
      <c r="E20" s="139"/>
      <c r="F20" s="139"/>
      <c r="G20" s="140">
        <v>43403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69</v>
      </c>
      <c r="S20" s="142"/>
      <c r="T20" s="142"/>
      <c r="U20" s="143">
        <f>SUM(U15:W19)</f>
        <v>5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70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>
      <c r="B24" s="133"/>
      <c r="C24" s="134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89"/>
      <c r="AE27" s="89"/>
      <c r="AF27" s="89"/>
      <c r="AG27" s="89"/>
      <c r="AH27" s="89"/>
      <c r="AI27" s="90"/>
    </row>
    <row r="28" spans="2:35" ht="16.5">
      <c r="B28" s="133"/>
      <c r="C28" s="134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71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89"/>
      <c r="AE34" s="89"/>
      <c r="AF34" s="89"/>
      <c r="AG34" s="89"/>
      <c r="AH34" s="89"/>
      <c r="AI34" s="90"/>
    </row>
    <row r="35" spans="2:35" ht="20.25" customHeight="1">
      <c r="B35" s="133"/>
      <c r="C35" s="134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4" t="s">
        <v>72</v>
      </c>
      <c r="E36" s="109" t="s">
        <v>73</v>
      </c>
      <c r="F36" s="109"/>
      <c r="G36" s="155" t="s">
        <v>74</v>
      </c>
      <c r="H36" s="155"/>
      <c r="I36" s="155"/>
      <c r="J36" s="155" t="s">
        <v>75</v>
      </c>
      <c r="K36" s="155"/>
      <c r="L36" s="155"/>
      <c r="M36" s="155"/>
      <c r="N36" s="155"/>
      <c r="O36" s="155"/>
      <c r="P36" s="155" t="s">
        <v>76</v>
      </c>
      <c r="Q36" s="155"/>
      <c r="R36" s="155"/>
      <c r="S36" s="155"/>
      <c r="T36" s="155"/>
      <c r="U36" s="155"/>
      <c r="V36" s="156" t="s">
        <v>77</v>
      </c>
      <c r="W36" s="156"/>
      <c r="X36" s="156"/>
      <c r="Y36" s="156"/>
      <c r="Z36" s="156"/>
      <c r="AA36" s="156"/>
      <c r="AB36" s="156"/>
      <c r="AC36" s="156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159"/>
      <c r="R37" s="159"/>
      <c r="S37" s="159"/>
      <c r="T37" s="159"/>
      <c r="U37" s="159"/>
      <c r="V37" s="160"/>
      <c r="W37" s="160"/>
      <c r="X37" s="160"/>
      <c r="Y37" s="160"/>
      <c r="Z37" s="160"/>
      <c r="AA37" s="160"/>
      <c r="AB37" s="160"/>
      <c r="AC37" s="160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7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  <c r="Q38" s="159"/>
      <c r="R38" s="159"/>
      <c r="S38" s="159"/>
      <c r="T38" s="159"/>
      <c r="U38" s="159"/>
      <c r="V38" s="160"/>
      <c r="W38" s="160"/>
      <c r="X38" s="160"/>
      <c r="Y38" s="160"/>
      <c r="Z38" s="160"/>
      <c r="AA38" s="160"/>
      <c r="AB38" s="160"/>
      <c r="AC38" s="160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1"/>
      <c r="Q39" s="161"/>
      <c r="R39" s="161"/>
      <c r="S39" s="161"/>
      <c r="T39" s="161"/>
      <c r="U39" s="161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t="s">
        <v>46</v>
      </c>
    </row>
    <row r="40" spans="2:36" ht="15" customHeight="1">
      <c r="B40" s="163" t="s">
        <v>78</v>
      </c>
      <c r="C40" s="164" t="s">
        <v>79</v>
      </c>
      <c r="D40" s="164"/>
      <c r="E40" s="164"/>
      <c r="F40" s="165" t="s">
        <v>80</v>
      </c>
      <c r="G40" s="165" t="s">
        <v>81</v>
      </c>
      <c r="H40" s="165" t="s">
        <v>82</v>
      </c>
      <c r="I40" s="164" t="s">
        <v>83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6"/>
      <c r="AI40" s="167"/>
      <c r="AJ40" s="193" t="s">
        <v>84</v>
      </c>
    </row>
    <row r="41" spans="2:36" ht="15">
      <c r="B41" s="163"/>
      <c r="C41" s="164"/>
      <c r="D41" s="164"/>
      <c r="E41" s="164"/>
      <c r="F41" s="165"/>
      <c r="G41" s="165"/>
      <c r="H41" s="165"/>
      <c r="I41" s="164" t="s">
        <v>85</v>
      </c>
      <c r="J41" s="164" t="s">
        <v>86</v>
      </c>
      <c r="K41" s="164"/>
      <c r="L41" s="164" t="s">
        <v>87</v>
      </c>
      <c r="M41" s="164"/>
      <c r="N41" s="164" t="s">
        <v>88</v>
      </c>
      <c r="O41" s="164"/>
      <c r="P41" s="164" t="s">
        <v>89</v>
      </c>
      <c r="Q41" s="164"/>
      <c r="R41" s="164" t="s">
        <v>90</v>
      </c>
      <c r="S41" s="164"/>
      <c r="T41" s="164" t="s">
        <v>91</v>
      </c>
      <c r="U41" s="164"/>
      <c r="V41" s="164" t="s">
        <v>92</v>
      </c>
      <c r="W41" s="164"/>
      <c r="X41" s="164" t="s">
        <v>93</v>
      </c>
      <c r="Y41" s="164"/>
      <c r="Z41" s="164" t="s">
        <v>94</v>
      </c>
      <c r="AA41" s="164"/>
      <c r="AB41" s="164" t="s">
        <v>95</v>
      </c>
      <c r="AC41" s="164"/>
      <c r="AD41" s="164" t="s">
        <v>96</v>
      </c>
      <c r="AE41" s="164"/>
      <c r="AF41" s="164" t="s">
        <v>97</v>
      </c>
      <c r="AG41" s="164"/>
      <c r="AH41" s="89"/>
      <c r="AI41" s="90"/>
      <c r="AJ41" t="s">
        <v>98</v>
      </c>
    </row>
    <row r="42" spans="2:36" ht="15" customHeight="1">
      <c r="B42" s="169">
        <v>1</v>
      </c>
      <c r="C42" s="170"/>
      <c r="D42" s="170"/>
      <c r="E42" s="170"/>
      <c r="F42" s="171"/>
      <c r="G42" s="172"/>
      <c r="H42" s="172" t="s">
        <v>84</v>
      </c>
      <c r="I42" s="173" t="s">
        <v>55</v>
      </c>
      <c r="J42" s="174" t="s">
        <v>99</v>
      </c>
      <c r="K42" s="174" t="s">
        <v>99</v>
      </c>
      <c r="L42" s="174" t="s">
        <v>99</v>
      </c>
      <c r="M42" s="174" t="s">
        <v>99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89"/>
      <c r="AI42" s="90"/>
      <c r="AJ42" t="s">
        <v>100</v>
      </c>
    </row>
    <row r="43" spans="2:35" ht="15">
      <c r="B43" s="169"/>
      <c r="C43" s="170"/>
      <c r="D43" s="170"/>
      <c r="E43" s="170"/>
      <c r="F43" s="171"/>
      <c r="G43" s="172"/>
      <c r="H43" s="172"/>
      <c r="I43" s="173" t="s">
        <v>55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89"/>
      <c r="AI43" s="90"/>
    </row>
    <row r="44" spans="2:35" ht="15">
      <c r="B44" s="169"/>
      <c r="C44" s="170"/>
      <c r="D44" s="170"/>
      <c r="E44" s="170"/>
      <c r="F44" s="171"/>
      <c r="G44" s="172"/>
      <c r="H44" s="172"/>
      <c r="I44" s="173" t="s">
        <v>55</v>
      </c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89"/>
      <c r="AI44" s="90"/>
    </row>
    <row r="45" spans="2:35" ht="15" customHeight="1">
      <c r="B45" s="169">
        <v>2</v>
      </c>
      <c r="C45" s="170"/>
      <c r="D45" s="170"/>
      <c r="E45" s="170"/>
      <c r="F45" s="171"/>
      <c r="G45" s="172"/>
      <c r="H45" s="172" t="s">
        <v>84</v>
      </c>
      <c r="I45" s="173" t="s">
        <v>55</v>
      </c>
      <c r="J45" s="174"/>
      <c r="K45" s="174"/>
      <c r="L45" s="174"/>
      <c r="M45" s="174"/>
      <c r="N45" s="174" t="s">
        <v>99</v>
      </c>
      <c r="O45" s="174" t="s">
        <v>99</v>
      </c>
      <c r="P45" s="174" t="s">
        <v>99</v>
      </c>
      <c r="Q45" s="174" t="s">
        <v>99</v>
      </c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89"/>
      <c r="AI45" s="90"/>
    </row>
    <row r="46" spans="2:36" ht="15">
      <c r="B46" s="169"/>
      <c r="C46" s="170"/>
      <c r="D46" s="170"/>
      <c r="E46" s="170"/>
      <c r="F46" s="171"/>
      <c r="G46" s="172"/>
      <c r="H46" s="172"/>
      <c r="I46" s="173" t="s">
        <v>55</v>
      </c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167"/>
      <c r="AJ46" s="176"/>
    </row>
    <row r="47" spans="2:35" ht="15">
      <c r="B47" s="169"/>
      <c r="C47" s="170"/>
      <c r="D47" s="170"/>
      <c r="E47" s="170"/>
      <c r="F47" s="171"/>
      <c r="G47" s="172"/>
      <c r="H47" s="172"/>
      <c r="I47" s="173" t="s">
        <v>55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89"/>
      <c r="AI47" s="90"/>
    </row>
    <row r="48" spans="2:35" ht="15" customHeight="1">
      <c r="B48" s="169">
        <v>3</v>
      </c>
      <c r="C48" s="170"/>
      <c r="D48" s="170"/>
      <c r="E48" s="170"/>
      <c r="F48" s="170"/>
      <c r="G48" s="172"/>
      <c r="H48" s="172" t="s">
        <v>84</v>
      </c>
      <c r="I48" s="173" t="s">
        <v>55</v>
      </c>
      <c r="J48" s="174"/>
      <c r="K48" s="174"/>
      <c r="L48" s="174"/>
      <c r="M48" s="174"/>
      <c r="N48" s="174" t="s">
        <v>99</v>
      </c>
      <c r="O48" s="174" t="s">
        <v>99</v>
      </c>
      <c r="P48" s="174" t="s">
        <v>99</v>
      </c>
      <c r="Q48" s="174" t="s">
        <v>99</v>
      </c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89"/>
      <c r="AI48" s="90"/>
    </row>
    <row r="49" spans="2:35" ht="15">
      <c r="B49" s="169"/>
      <c r="C49" s="170"/>
      <c r="D49" s="170"/>
      <c r="E49" s="170"/>
      <c r="F49" s="170"/>
      <c r="G49" s="172"/>
      <c r="H49" s="172"/>
      <c r="I49" s="173" t="s">
        <v>55</v>
      </c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89"/>
      <c r="AI49" s="90"/>
    </row>
    <row r="50" spans="2:35" ht="15">
      <c r="B50" s="169"/>
      <c r="C50" s="170"/>
      <c r="D50" s="170"/>
      <c r="E50" s="170"/>
      <c r="F50" s="170"/>
      <c r="G50" s="172"/>
      <c r="H50" s="172"/>
      <c r="I50" s="173" t="s">
        <v>55</v>
      </c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89"/>
      <c r="AI50" s="90"/>
    </row>
    <row r="51" spans="2:35" ht="15" customHeight="1">
      <c r="B51" s="169">
        <v>4</v>
      </c>
      <c r="C51" s="170"/>
      <c r="D51" s="170"/>
      <c r="E51" s="170"/>
      <c r="F51" s="170"/>
      <c r="G51" s="172"/>
      <c r="H51" s="172" t="s">
        <v>84</v>
      </c>
      <c r="I51" s="173" t="s">
        <v>55</v>
      </c>
      <c r="J51" s="174"/>
      <c r="K51" s="174"/>
      <c r="L51" s="174"/>
      <c r="M51" s="174"/>
      <c r="N51" s="174"/>
      <c r="O51" s="174"/>
      <c r="P51" s="174"/>
      <c r="Q51" s="174"/>
      <c r="R51" s="174" t="s">
        <v>99</v>
      </c>
      <c r="S51" s="174" t="s">
        <v>99</v>
      </c>
      <c r="T51" s="174" t="s">
        <v>99</v>
      </c>
      <c r="U51" s="174" t="s">
        <v>99</v>
      </c>
      <c r="V51" s="174" t="s">
        <v>99</v>
      </c>
      <c r="W51" s="174"/>
      <c r="X51" s="174"/>
      <c r="Y51" s="174"/>
      <c r="Z51" s="174"/>
      <c r="AA51" s="174"/>
      <c r="AB51" s="174" t="s">
        <v>99</v>
      </c>
      <c r="AC51" s="174" t="s">
        <v>99</v>
      </c>
      <c r="AD51" s="174" t="s">
        <v>99</v>
      </c>
      <c r="AE51" s="174"/>
      <c r="AF51" s="174"/>
      <c r="AG51" s="174"/>
      <c r="AH51" s="89"/>
      <c r="AI51" s="90"/>
    </row>
    <row r="52" spans="2:35" ht="15">
      <c r="B52" s="169"/>
      <c r="C52" s="170"/>
      <c r="D52" s="170"/>
      <c r="E52" s="170"/>
      <c r="F52" s="170"/>
      <c r="G52" s="172"/>
      <c r="H52" s="172"/>
      <c r="I52" s="173" t="s">
        <v>55</v>
      </c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89"/>
      <c r="AI52" s="90"/>
    </row>
    <row r="53" spans="2:35" ht="15">
      <c r="B53" s="169"/>
      <c r="C53" s="170"/>
      <c r="D53" s="170"/>
      <c r="E53" s="170"/>
      <c r="F53" s="170"/>
      <c r="G53" s="172"/>
      <c r="H53" s="172"/>
      <c r="I53" s="173" t="s">
        <v>55</v>
      </c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89"/>
      <c r="AI53" s="90"/>
    </row>
    <row r="54" spans="2:35" ht="15" customHeight="1">
      <c r="B54" s="169">
        <v>5</v>
      </c>
      <c r="C54" s="170"/>
      <c r="D54" s="170"/>
      <c r="E54" s="170"/>
      <c r="F54" s="170"/>
      <c r="G54" s="172"/>
      <c r="H54" s="172" t="s">
        <v>84</v>
      </c>
      <c r="I54" s="173" t="s">
        <v>55</v>
      </c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 t="s">
        <v>99</v>
      </c>
      <c r="X54" s="174" t="s">
        <v>99</v>
      </c>
      <c r="Y54" s="174" t="s">
        <v>99</v>
      </c>
      <c r="Z54" s="174" t="s">
        <v>99</v>
      </c>
      <c r="AA54" s="174" t="s">
        <v>99</v>
      </c>
      <c r="AB54" s="174" t="s">
        <v>99</v>
      </c>
      <c r="AC54" s="174" t="s">
        <v>99</v>
      </c>
      <c r="AD54" s="174"/>
      <c r="AE54" s="174"/>
      <c r="AF54" s="174"/>
      <c r="AG54" s="174"/>
      <c r="AH54" s="89"/>
      <c r="AI54" s="90"/>
    </row>
    <row r="55" spans="2:35" ht="15">
      <c r="B55" s="169"/>
      <c r="C55" s="170"/>
      <c r="D55" s="170"/>
      <c r="E55" s="170"/>
      <c r="F55" s="170"/>
      <c r="G55" s="172"/>
      <c r="H55" s="172"/>
      <c r="I55" s="173" t="s">
        <v>55</v>
      </c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89"/>
      <c r="AI55" s="90"/>
    </row>
    <row r="56" spans="2:35" ht="15">
      <c r="B56" s="169"/>
      <c r="C56" s="170"/>
      <c r="D56" s="170"/>
      <c r="E56" s="170"/>
      <c r="F56" s="170"/>
      <c r="G56" s="172"/>
      <c r="H56" s="172"/>
      <c r="I56" s="173" t="s">
        <v>55</v>
      </c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89"/>
      <c r="AI56" s="90"/>
    </row>
    <row r="57" spans="2:35" ht="15" customHeight="1">
      <c r="B57" s="169">
        <v>6</v>
      </c>
      <c r="C57" s="170"/>
      <c r="D57" s="170"/>
      <c r="E57" s="170"/>
      <c r="F57" s="170"/>
      <c r="G57" s="172"/>
      <c r="H57" s="172" t="s">
        <v>84</v>
      </c>
      <c r="I57" s="173" t="s">
        <v>55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 t="s">
        <v>99</v>
      </c>
      <c r="AF57" s="174" t="s">
        <v>99</v>
      </c>
      <c r="AG57" s="174" t="s">
        <v>99</v>
      </c>
      <c r="AH57" s="89"/>
      <c r="AI57" s="90"/>
    </row>
    <row r="58" spans="2:35" ht="15">
      <c r="B58" s="169"/>
      <c r="C58" s="170"/>
      <c r="D58" s="170"/>
      <c r="E58" s="170"/>
      <c r="F58" s="170"/>
      <c r="G58" s="172"/>
      <c r="H58" s="172"/>
      <c r="I58" s="173" t="s">
        <v>55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89"/>
      <c r="AI58" s="90"/>
    </row>
    <row r="59" spans="2:35" ht="15">
      <c r="B59" s="169"/>
      <c r="C59" s="170"/>
      <c r="D59" s="170"/>
      <c r="E59" s="170"/>
      <c r="F59" s="170"/>
      <c r="G59" s="172"/>
      <c r="H59" s="172"/>
      <c r="I59" s="173" t="s">
        <v>55</v>
      </c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89"/>
      <c r="AI59" s="90"/>
    </row>
    <row r="60" spans="2:35" ht="15">
      <c r="B60" s="177"/>
      <c r="C60" s="178"/>
      <c r="D60" s="178"/>
      <c r="E60" s="178"/>
      <c r="F60" s="178"/>
      <c r="G60" s="179"/>
      <c r="H60" s="179"/>
      <c r="I60" s="180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89"/>
      <c r="AI60" s="90"/>
    </row>
    <row r="61" spans="2:35" ht="15">
      <c r="B61" s="182"/>
      <c r="C61" s="183"/>
      <c r="D61" s="184"/>
      <c r="E61" s="185"/>
      <c r="F61" s="185"/>
      <c r="G61" s="184"/>
      <c r="H61" s="184"/>
      <c r="I61" s="184"/>
      <c r="J61" s="186"/>
      <c r="K61" s="187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9"/>
    </row>
    <row r="62" spans="2:35" ht="15.75">
      <c r="B62" s="190" t="s">
        <v>101</v>
      </c>
      <c r="C62" s="190"/>
      <c r="D62" s="190"/>
      <c r="E62" s="190"/>
      <c r="F62" s="190"/>
      <c r="G62" s="190"/>
      <c r="H62" s="190"/>
      <c r="I62" s="136" t="s">
        <v>102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1"/>
      <c r="C63" s="191"/>
      <c r="D63" s="191"/>
      <c r="E63" s="191"/>
      <c r="F63" s="191"/>
      <c r="G63" s="191"/>
      <c r="H63" s="191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</row>
    <row r="64" spans="2:35" ht="12.75">
      <c r="B64" s="191"/>
      <c r="C64" s="191"/>
      <c r="D64" s="191"/>
      <c r="E64" s="191"/>
      <c r="F64" s="191"/>
      <c r="G64" s="191"/>
      <c r="H64" s="191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</row>
    <row r="65" spans="1:36" ht="14.25">
      <c r="A65" s="193"/>
      <c r="B65" s="191"/>
      <c r="C65" s="191"/>
      <c r="D65" s="191"/>
      <c r="E65" s="191"/>
      <c r="F65" s="191"/>
      <c r="G65" s="191"/>
      <c r="H65" s="191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3"/>
    </row>
    <row r="66" spans="2:35" ht="12.75" customHeight="1">
      <c r="B66" s="194" t="s">
        <v>103</v>
      </c>
      <c r="C66" s="194"/>
      <c r="D66" s="195" t="s">
        <v>104</v>
      </c>
      <c r="E66" s="195"/>
      <c r="F66" s="195"/>
      <c r="G66" s="195"/>
      <c r="H66" s="195"/>
      <c r="I66" s="196" t="s">
        <v>105</v>
      </c>
      <c r="J66" s="196"/>
      <c r="K66" s="196"/>
      <c r="L66" s="196"/>
      <c r="M66" s="196"/>
      <c r="N66" s="196"/>
      <c r="O66" s="196"/>
      <c r="P66" s="196"/>
      <c r="Q66" s="196"/>
      <c r="R66" s="197"/>
      <c r="S66" s="204" t="s">
        <v>106</v>
      </c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</row>
    <row r="67" spans="2:35" ht="12.75" customHeight="1">
      <c r="B67" s="194"/>
      <c r="C67" s="194"/>
      <c r="D67" s="195"/>
      <c r="E67" s="195"/>
      <c r="F67" s="195"/>
      <c r="G67" s="195"/>
      <c r="H67" s="195"/>
      <c r="I67" s="196"/>
      <c r="J67" s="196"/>
      <c r="K67" s="196"/>
      <c r="L67" s="196"/>
      <c r="M67" s="196"/>
      <c r="N67" s="196"/>
      <c r="O67" s="196"/>
      <c r="P67" s="196"/>
      <c r="Q67" s="196"/>
      <c r="R67" s="199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</row>
    <row r="69" spans="2:3" ht="14.25">
      <c r="B69" s="200"/>
      <c r="C69" s="200"/>
    </row>
  </sheetData>
  <sheetProtection selectLockedCells="1" selectUnlockedCells="1"/>
  <mergeCells count="131"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">
      <selection activeCell="D3" sqref="D3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21">
      <c r="A2" s="79"/>
      <c r="B2" s="80" t="s">
        <v>41</v>
      </c>
      <c r="C2" s="80"/>
      <c r="D2" s="80"/>
      <c r="E2" s="81"/>
      <c r="F2" s="82" t="s">
        <v>42</v>
      </c>
      <c r="G2" s="83">
        <f>'scheda apo '!E13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4"/>
      <c r="AJ2" s="85"/>
    </row>
    <row r="3" spans="1:35" ht="13.5">
      <c r="A3" s="79"/>
      <c r="B3" s="86"/>
      <c r="C3" s="8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44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45</v>
      </c>
      <c r="U5" s="94"/>
      <c r="V5" s="94"/>
      <c r="W5" s="94"/>
      <c r="X5" s="94"/>
      <c r="Y5" s="94"/>
      <c r="Z5" s="95" t="s">
        <v>46</v>
      </c>
      <c r="AA5" s="95"/>
      <c r="AI5" s="90"/>
      <c r="AJ5" t="s">
        <v>46</v>
      </c>
    </row>
    <row r="6" spans="2:36" ht="20.25" customHeight="1">
      <c r="B6" s="86"/>
      <c r="C6" s="96" t="s">
        <v>47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95"/>
      <c r="AA6" s="95"/>
      <c r="AI6" s="90"/>
      <c r="AJ6" t="s">
        <v>48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49</v>
      </c>
      <c r="U7" s="98"/>
      <c r="V7" s="98"/>
      <c r="W7" s="98"/>
      <c r="X7" s="98"/>
      <c r="Y7" s="98"/>
      <c r="Z7" s="99" t="s">
        <v>46</v>
      </c>
      <c r="AA7" s="99"/>
      <c r="AI7" s="90"/>
      <c r="AJ7" t="s">
        <v>50</v>
      </c>
    </row>
    <row r="8" spans="2:35" ht="13.5">
      <c r="B8" s="86"/>
      <c r="C8" s="100" t="s">
        <v>51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52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2.75">
      <c r="B10" s="86"/>
      <c r="C10" s="103" t="s">
        <v>53</v>
      </c>
      <c r="D10" s="104"/>
      <c r="E10" s="105"/>
      <c r="F10" s="106"/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54</v>
      </c>
      <c r="S10" s="108"/>
      <c r="T10" s="108"/>
      <c r="U10" s="108"/>
      <c r="V10" s="109" t="s">
        <v>54</v>
      </c>
      <c r="W10" s="109"/>
      <c r="X10" s="109"/>
      <c r="Y10" s="109"/>
      <c r="Z10" s="110" t="s">
        <v>55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56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57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59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60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 t="s">
        <v>55</v>
      </c>
      <c r="V14" s="109"/>
      <c r="W14" s="109"/>
      <c r="X14" s="109" t="s">
        <v>55</v>
      </c>
      <c r="Y14" s="109"/>
      <c r="Z14" s="109"/>
      <c r="AA14" s="110" t="s">
        <v>55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61</v>
      </c>
      <c r="S15" s="123"/>
      <c r="T15" s="123"/>
      <c r="U15" s="124">
        <v>1</v>
      </c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62</v>
      </c>
      <c r="S16" s="123"/>
      <c r="T16" s="123"/>
      <c r="U16" s="124">
        <v>0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63</v>
      </c>
      <c r="S17" s="123"/>
      <c r="T17" s="123"/>
      <c r="U17" s="124">
        <v>2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64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65</v>
      </c>
      <c r="S18" s="123"/>
      <c r="T18" s="123"/>
      <c r="U18" s="124">
        <v>0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66</v>
      </c>
      <c r="E19" s="135"/>
      <c r="F19" s="135"/>
      <c r="G19" s="136" t="s">
        <v>67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68</v>
      </c>
      <c r="S19" s="137"/>
      <c r="T19" s="137"/>
      <c r="U19" s="124">
        <v>2</v>
      </c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79"/>
      <c r="AI19" s="138"/>
    </row>
    <row r="20" spans="2:35" ht="21">
      <c r="B20" s="133"/>
      <c r="C20" s="133"/>
      <c r="D20" s="139">
        <v>43110</v>
      </c>
      <c r="E20" s="139"/>
      <c r="F20" s="139"/>
      <c r="G20" s="140">
        <v>43403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69</v>
      </c>
      <c r="S20" s="142"/>
      <c r="T20" s="142"/>
      <c r="U20" s="143">
        <f>SUM(U15:W19)</f>
        <v>5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70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>
      <c r="B24" s="133"/>
      <c r="C24" s="134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89"/>
      <c r="AE27" s="89"/>
      <c r="AF27" s="89"/>
      <c r="AG27" s="89"/>
      <c r="AH27" s="89"/>
      <c r="AI27" s="90"/>
    </row>
    <row r="28" spans="2:35" ht="16.5">
      <c r="B28" s="133"/>
      <c r="C28" s="134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71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89"/>
      <c r="AE34" s="89"/>
      <c r="AF34" s="89"/>
      <c r="AG34" s="89"/>
      <c r="AH34" s="89"/>
      <c r="AI34" s="90"/>
    </row>
    <row r="35" spans="2:35" ht="20.25" customHeight="1">
      <c r="B35" s="133"/>
      <c r="C35" s="134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4" t="s">
        <v>72</v>
      </c>
      <c r="E36" s="109" t="s">
        <v>73</v>
      </c>
      <c r="F36" s="109"/>
      <c r="G36" s="155" t="s">
        <v>74</v>
      </c>
      <c r="H36" s="155"/>
      <c r="I36" s="155"/>
      <c r="J36" s="155" t="s">
        <v>75</v>
      </c>
      <c r="K36" s="155"/>
      <c r="L36" s="155"/>
      <c r="M36" s="155"/>
      <c r="N36" s="155"/>
      <c r="O36" s="155"/>
      <c r="P36" s="155" t="s">
        <v>76</v>
      </c>
      <c r="Q36" s="155"/>
      <c r="R36" s="155"/>
      <c r="S36" s="155"/>
      <c r="T36" s="155"/>
      <c r="U36" s="155"/>
      <c r="V36" s="156" t="s">
        <v>77</v>
      </c>
      <c r="W36" s="156"/>
      <c r="X36" s="156"/>
      <c r="Y36" s="156"/>
      <c r="Z36" s="156"/>
      <c r="AA36" s="156"/>
      <c r="AB36" s="156"/>
      <c r="AC36" s="156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159"/>
      <c r="R37" s="159"/>
      <c r="S37" s="159"/>
      <c r="T37" s="159"/>
      <c r="U37" s="159"/>
      <c r="V37" s="160"/>
      <c r="W37" s="160"/>
      <c r="X37" s="160"/>
      <c r="Y37" s="160"/>
      <c r="Z37" s="160"/>
      <c r="AA37" s="160"/>
      <c r="AB37" s="160"/>
      <c r="AC37" s="160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7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  <c r="Q38" s="159"/>
      <c r="R38" s="159"/>
      <c r="S38" s="159"/>
      <c r="T38" s="159"/>
      <c r="U38" s="159"/>
      <c r="V38" s="160"/>
      <c r="W38" s="160"/>
      <c r="X38" s="160"/>
      <c r="Y38" s="160"/>
      <c r="Z38" s="160"/>
      <c r="AA38" s="160"/>
      <c r="AB38" s="160"/>
      <c r="AC38" s="160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1"/>
      <c r="Q39" s="161"/>
      <c r="R39" s="161"/>
      <c r="S39" s="161"/>
      <c r="T39" s="161"/>
      <c r="U39" s="161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t="s">
        <v>46</v>
      </c>
    </row>
    <row r="40" spans="2:36" ht="15" customHeight="1">
      <c r="B40" s="163" t="s">
        <v>78</v>
      </c>
      <c r="C40" s="164" t="s">
        <v>79</v>
      </c>
      <c r="D40" s="164"/>
      <c r="E40" s="164"/>
      <c r="F40" s="165" t="s">
        <v>80</v>
      </c>
      <c r="G40" s="165" t="s">
        <v>81</v>
      </c>
      <c r="H40" s="165" t="s">
        <v>82</v>
      </c>
      <c r="I40" s="164" t="s">
        <v>83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6"/>
      <c r="AI40" s="167"/>
      <c r="AJ40" s="193" t="s">
        <v>84</v>
      </c>
    </row>
    <row r="41" spans="2:36" ht="15">
      <c r="B41" s="163"/>
      <c r="C41" s="164"/>
      <c r="D41" s="164"/>
      <c r="E41" s="164"/>
      <c r="F41" s="165"/>
      <c r="G41" s="165"/>
      <c r="H41" s="165"/>
      <c r="I41" s="164" t="s">
        <v>85</v>
      </c>
      <c r="J41" s="164" t="s">
        <v>86</v>
      </c>
      <c r="K41" s="164"/>
      <c r="L41" s="164" t="s">
        <v>87</v>
      </c>
      <c r="M41" s="164"/>
      <c r="N41" s="164" t="s">
        <v>88</v>
      </c>
      <c r="O41" s="164"/>
      <c r="P41" s="164" t="s">
        <v>89</v>
      </c>
      <c r="Q41" s="164"/>
      <c r="R41" s="164" t="s">
        <v>90</v>
      </c>
      <c r="S41" s="164"/>
      <c r="T41" s="164" t="s">
        <v>91</v>
      </c>
      <c r="U41" s="164"/>
      <c r="V41" s="164" t="s">
        <v>92</v>
      </c>
      <c r="W41" s="164"/>
      <c r="X41" s="164" t="s">
        <v>93</v>
      </c>
      <c r="Y41" s="164"/>
      <c r="Z41" s="164" t="s">
        <v>94</v>
      </c>
      <c r="AA41" s="164"/>
      <c r="AB41" s="164" t="s">
        <v>95</v>
      </c>
      <c r="AC41" s="164"/>
      <c r="AD41" s="164" t="s">
        <v>96</v>
      </c>
      <c r="AE41" s="164"/>
      <c r="AF41" s="164" t="s">
        <v>97</v>
      </c>
      <c r="AG41" s="164"/>
      <c r="AH41" s="89"/>
      <c r="AI41" s="90"/>
      <c r="AJ41" t="s">
        <v>98</v>
      </c>
    </row>
    <row r="42" spans="2:36" ht="15" customHeight="1">
      <c r="B42" s="169">
        <v>1</v>
      </c>
      <c r="C42" s="170"/>
      <c r="D42" s="170"/>
      <c r="E42" s="170"/>
      <c r="F42" s="171"/>
      <c r="G42" s="172"/>
      <c r="H42" s="172" t="s">
        <v>84</v>
      </c>
      <c r="I42" s="173" t="s">
        <v>55</v>
      </c>
      <c r="J42" s="174" t="s">
        <v>99</v>
      </c>
      <c r="K42" s="174" t="s">
        <v>99</v>
      </c>
      <c r="L42" s="174" t="s">
        <v>99</v>
      </c>
      <c r="M42" s="174" t="s">
        <v>99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89"/>
      <c r="AI42" s="90"/>
      <c r="AJ42" t="s">
        <v>100</v>
      </c>
    </row>
    <row r="43" spans="2:35" ht="15">
      <c r="B43" s="169"/>
      <c r="C43" s="170"/>
      <c r="D43" s="170"/>
      <c r="E43" s="170"/>
      <c r="F43" s="171"/>
      <c r="G43" s="172"/>
      <c r="H43" s="172"/>
      <c r="I43" s="173" t="s">
        <v>55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89"/>
      <c r="AI43" s="90"/>
    </row>
    <row r="44" spans="2:35" ht="15">
      <c r="B44" s="169"/>
      <c r="C44" s="170"/>
      <c r="D44" s="170"/>
      <c r="E44" s="170"/>
      <c r="F44" s="171"/>
      <c r="G44" s="172"/>
      <c r="H44" s="172"/>
      <c r="I44" s="173" t="s">
        <v>55</v>
      </c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89"/>
      <c r="AI44" s="90"/>
    </row>
    <row r="45" spans="2:35" ht="15" customHeight="1">
      <c r="B45" s="169">
        <v>2</v>
      </c>
      <c r="C45" s="170"/>
      <c r="D45" s="170"/>
      <c r="E45" s="170"/>
      <c r="F45" s="171"/>
      <c r="G45" s="172"/>
      <c r="H45" s="172" t="s">
        <v>84</v>
      </c>
      <c r="I45" s="173" t="s">
        <v>55</v>
      </c>
      <c r="J45" s="174"/>
      <c r="K45" s="174"/>
      <c r="L45" s="174"/>
      <c r="M45" s="174"/>
      <c r="N45" s="174" t="s">
        <v>99</v>
      </c>
      <c r="O45" s="174" t="s">
        <v>99</v>
      </c>
      <c r="P45" s="174" t="s">
        <v>99</v>
      </c>
      <c r="Q45" s="174" t="s">
        <v>99</v>
      </c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89"/>
      <c r="AI45" s="90"/>
    </row>
    <row r="46" spans="2:36" ht="15">
      <c r="B46" s="169"/>
      <c r="C46" s="170"/>
      <c r="D46" s="170"/>
      <c r="E46" s="170"/>
      <c r="F46" s="171"/>
      <c r="G46" s="172"/>
      <c r="H46" s="172"/>
      <c r="I46" s="173" t="s">
        <v>55</v>
      </c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167"/>
      <c r="AJ46" s="176"/>
    </row>
    <row r="47" spans="2:35" ht="15">
      <c r="B47" s="169"/>
      <c r="C47" s="170"/>
      <c r="D47" s="170"/>
      <c r="E47" s="170"/>
      <c r="F47" s="171"/>
      <c r="G47" s="172"/>
      <c r="H47" s="172"/>
      <c r="I47" s="173" t="s">
        <v>55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89"/>
      <c r="AI47" s="90"/>
    </row>
    <row r="48" spans="2:35" ht="15" customHeight="1">
      <c r="B48" s="169">
        <v>3</v>
      </c>
      <c r="C48" s="170"/>
      <c r="D48" s="170"/>
      <c r="E48" s="170"/>
      <c r="F48" s="170"/>
      <c r="G48" s="172"/>
      <c r="H48" s="172" t="s">
        <v>84</v>
      </c>
      <c r="I48" s="173" t="s">
        <v>55</v>
      </c>
      <c r="J48" s="174"/>
      <c r="K48" s="174"/>
      <c r="L48" s="174"/>
      <c r="M48" s="174"/>
      <c r="N48" s="174" t="s">
        <v>99</v>
      </c>
      <c r="O48" s="174" t="s">
        <v>99</v>
      </c>
      <c r="P48" s="174" t="s">
        <v>99</v>
      </c>
      <c r="Q48" s="174" t="s">
        <v>99</v>
      </c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89"/>
      <c r="AI48" s="90"/>
    </row>
    <row r="49" spans="2:35" ht="15">
      <c r="B49" s="169"/>
      <c r="C49" s="170"/>
      <c r="D49" s="170"/>
      <c r="E49" s="170"/>
      <c r="F49" s="170"/>
      <c r="G49" s="172"/>
      <c r="H49" s="172"/>
      <c r="I49" s="173" t="s">
        <v>55</v>
      </c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89"/>
      <c r="AI49" s="90"/>
    </row>
    <row r="50" spans="2:35" ht="15">
      <c r="B50" s="169"/>
      <c r="C50" s="170"/>
      <c r="D50" s="170"/>
      <c r="E50" s="170"/>
      <c r="F50" s="170"/>
      <c r="G50" s="172"/>
      <c r="H50" s="172"/>
      <c r="I50" s="173" t="s">
        <v>55</v>
      </c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89"/>
      <c r="AI50" s="90"/>
    </row>
    <row r="51" spans="2:35" ht="15" customHeight="1">
      <c r="B51" s="169">
        <v>4</v>
      </c>
      <c r="C51" s="170"/>
      <c r="D51" s="170"/>
      <c r="E51" s="170"/>
      <c r="F51" s="170"/>
      <c r="G51" s="172"/>
      <c r="H51" s="172" t="s">
        <v>84</v>
      </c>
      <c r="I51" s="173" t="s">
        <v>55</v>
      </c>
      <c r="J51" s="174"/>
      <c r="K51" s="174"/>
      <c r="L51" s="174"/>
      <c r="M51" s="174"/>
      <c r="N51" s="174"/>
      <c r="O51" s="174"/>
      <c r="P51" s="174"/>
      <c r="Q51" s="174"/>
      <c r="R51" s="174" t="s">
        <v>99</v>
      </c>
      <c r="S51" s="174" t="s">
        <v>99</v>
      </c>
      <c r="T51" s="174" t="s">
        <v>99</v>
      </c>
      <c r="U51" s="174" t="s">
        <v>99</v>
      </c>
      <c r="V51" s="174" t="s">
        <v>99</v>
      </c>
      <c r="W51" s="174"/>
      <c r="X51" s="174"/>
      <c r="Y51" s="174"/>
      <c r="Z51" s="174"/>
      <c r="AA51" s="174"/>
      <c r="AB51" s="174" t="s">
        <v>99</v>
      </c>
      <c r="AC51" s="174" t="s">
        <v>99</v>
      </c>
      <c r="AD51" s="174" t="s">
        <v>99</v>
      </c>
      <c r="AE51" s="174"/>
      <c r="AF51" s="174"/>
      <c r="AG51" s="174"/>
      <c r="AH51" s="89"/>
      <c r="AI51" s="90"/>
    </row>
    <row r="52" spans="2:35" ht="15">
      <c r="B52" s="169"/>
      <c r="C52" s="170"/>
      <c r="D52" s="170"/>
      <c r="E52" s="170"/>
      <c r="F52" s="170"/>
      <c r="G52" s="172"/>
      <c r="H52" s="172"/>
      <c r="I52" s="173" t="s">
        <v>55</v>
      </c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89"/>
      <c r="AI52" s="90"/>
    </row>
    <row r="53" spans="2:35" ht="15">
      <c r="B53" s="169"/>
      <c r="C53" s="170"/>
      <c r="D53" s="170"/>
      <c r="E53" s="170"/>
      <c r="F53" s="170"/>
      <c r="G53" s="172"/>
      <c r="H53" s="172"/>
      <c r="I53" s="173" t="s">
        <v>55</v>
      </c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89"/>
      <c r="AI53" s="90"/>
    </row>
    <row r="54" spans="2:35" ht="15" customHeight="1">
      <c r="B54" s="169">
        <v>5</v>
      </c>
      <c r="C54" s="170"/>
      <c r="D54" s="170"/>
      <c r="E54" s="170"/>
      <c r="F54" s="170"/>
      <c r="G54" s="172"/>
      <c r="H54" s="172" t="s">
        <v>84</v>
      </c>
      <c r="I54" s="173" t="s">
        <v>55</v>
      </c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 t="s">
        <v>99</v>
      </c>
      <c r="X54" s="174" t="s">
        <v>99</v>
      </c>
      <c r="Y54" s="174" t="s">
        <v>99</v>
      </c>
      <c r="Z54" s="174" t="s">
        <v>99</v>
      </c>
      <c r="AA54" s="174" t="s">
        <v>99</v>
      </c>
      <c r="AB54" s="174" t="s">
        <v>99</v>
      </c>
      <c r="AC54" s="174" t="s">
        <v>99</v>
      </c>
      <c r="AD54" s="174"/>
      <c r="AE54" s="174"/>
      <c r="AF54" s="174"/>
      <c r="AG54" s="174"/>
      <c r="AH54" s="89"/>
      <c r="AI54" s="90"/>
    </row>
    <row r="55" spans="2:35" ht="15">
      <c r="B55" s="169"/>
      <c r="C55" s="170"/>
      <c r="D55" s="170"/>
      <c r="E55" s="170"/>
      <c r="F55" s="170"/>
      <c r="G55" s="172"/>
      <c r="H55" s="172"/>
      <c r="I55" s="173" t="s">
        <v>55</v>
      </c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89"/>
      <c r="AI55" s="90"/>
    </row>
    <row r="56" spans="2:35" ht="15">
      <c r="B56" s="169"/>
      <c r="C56" s="170"/>
      <c r="D56" s="170"/>
      <c r="E56" s="170"/>
      <c r="F56" s="170"/>
      <c r="G56" s="172"/>
      <c r="H56" s="172"/>
      <c r="I56" s="173" t="s">
        <v>55</v>
      </c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89"/>
      <c r="AI56" s="90"/>
    </row>
    <row r="57" spans="2:35" ht="15" customHeight="1">
      <c r="B57" s="169">
        <v>6</v>
      </c>
      <c r="C57" s="170"/>
      <c r="D57" s="170"/>
      <c r="E57" s="170"/>
      <c r="F57" s="170"/>
      <c r="G57" s="172"/>
      <c r="H57" s="172" t="s">
        <v>84</v>
      </c>
      <c r="I57" s="173" t="s">
        <v>55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 t="s">
        <v>99</v>
      </c>
      <c r="AF57" s="174" t="s">
        <v>99</v>
      </c>
      <c r="AG57" s="174" t="s">
        <v>99</v>
      </c>
      <c r="AH57" s="89"/>
      <c r="AI57" s="90"/>
    </row>
    <row r="58" spans="2:35" ht="15">
      <c r="B58" s="169"/>
      <c r="C58" s="170"/>
      <c r="D58" s="170"/>
      <c r="E58" s="170"/>
      <c r="F58" s="170"/>
      <c r="G58" s="172"/>
      <c r="H58" s="172"/>
      <c r="I58" s="173" t="s">
        <v>55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89"/>
      <c r="AI58" s="90"/>
    </row>
    <row r="59" spans="2:35" ht="15">
      <c r="B59" s="169"/>
      <c r="C59" s="170"/>
      <c r="D59" s="170"/>
      <c r="E59" s="170"/>
      <c r="F59" s="170"/>
      <c r="G59" s="172"/>
      <c r="H59" s="172"/>
      <c r="I59" s="173" t="s">
        <v>55</v>
      </c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89"/>
      <c r="AI59" s="90"/>
    </row>
    <row r="60" spans="2:35" ht="15">
      <c r="B60" s="177"/>
      <c r="C60" s="178"/>
      <c r="D60" s="178"/>
      <c r="E60" s="178"/>
      <c r="F60" s="178"/>
      <c r="G60" s="179"/>
      <c r="H60" s="179"/>
      <c r="I60" s="180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89"/>
      <c r="AI60" s="90"/>
    </row>
    <row r="61" spans="2:35" ht="15">
      <c r="B61" s="182"/>
      <c r="C61" s="183"/>
      <c r="D61" s="184"/>
      <c r="E61" s="185"/>
      <c r="F61" s="185"/>
      <c r="G61" s="184"/>
      <c r="H61" s="184"/>
      <c r="I61" s="184"/>
      <c r="J61" s="186"/>
      <c r="K61" s="187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9"/>
    </row>
    <row r="62" spans="2:35" ht="15.75">
      <c r="B62" s="190" t="s">
        <v>101</v>
      </c>
      <c r="C62" s="190"/>
      <c r="D62" s="190"/>
      <c r="E62" s="190"/>
      <c r="F62" s="190"/>
      <c r="G62" s="190"/>
      <c r="H62" s="190"/>
      <c r="I62" s="136" t="s">
        <v>102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1"/>
      <c r="C63" s="191"/>
      <c r="D63" s="191"/>
      <c r="E63" s="191"/>
      <c r="F63" s="191"/>
      <c r="G63" s="191"/>
      <c r="H63" s="191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</row>
    <row r="64" spans="2:35" ht="12.75">
      <c r="B64" s="191"/>
      <c r="C64" s="191"/>
      <c r="D64" s="191"/>
      <c r="E64" s="191"/>
      <c r="F64" s="191"/>
      <c r="G64" s="191"/>
      <c r="H64" s="191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</row>
    <row r="65" spans="1:36" ht="14.25">
      <c r="A65" s="193"/>
      <c r="B65" s="191"/>
      <c r="C65" s="191"/>
      <c r="D65" s="191"/>
      <c r="E65" s="191"/>
      <c r="F65" s="191"/>
      <c r="G65" s="191"/>
      <c r="H65" s="191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3"/>
    </row>
    <row r="66" spans="2:35" ht="12.75" customHeight="1">
      <c r="B66" s="194" t="s">
        <v>103</v>
      </c>
      <c r="C66" s="194"/>
      <c r="D66" s="195" t="s">
        <v>104</v>
      </c>
      <c r="E66" s="195"/>
      <c r="F66" s="195"/>
      <c r="G66" s="195"/>
      <c r="H66" s="195"/>
      <c r="I66" s="196" t="s">
        <v>105</v>
      </c>
      <c r="J66" s="196"/>
      <c r="K66" s="196"/>
      <c r="L66" s="196"/>
      <c r="M66" s="196"/>
      <c r="N66" s="196"/>
      <c r="O66" s="196"/>
      <c r="P66" s="196"/>
      <c r="Q66" s="196"/>
      <c r="R66" s="197"/>
      <c r="S66" s="204" t="s">
        <v>106</v>
      </c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</row>
    <row r="67" spans="2:35" ht="12.75" customHeight="1">
      <c r="B67" s="194"/>
      <c r="C67" s="194"/>
      <c r="D67" s="195"/>
      <c r="E67" s="195"/>
      <c r="F67" s="195"/>
      <c r="G67" s="195"/>
      <c r="H67" s="195"/>
      <c r="I67" s="196"/>
      <c r="J67" s="196"/>
      <c r="K67" s="196"/>
      <c r="L67" s="196"/>
      <c r="M67" s="196"/>
      <c r="N67" s="196"/>
      <c r="O67" s="196"/>
      <c r="P67" s="196"/>
      <c r="Q67" s="196"/>
      <c r="R67" s="199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</row>
    <row r="69" spans="2:3" ht="14.25">
      <c r="B69" s="200"/>
      <c r="C69" s="200"/>
    </row>
  </sheetData>
  <sheetProtection selectLockedCells="1" selectUnlockedCells="1"/>
  <mergeCells count="131"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workbookViewId="0" topLeftCell="A1">
      <selection activeCell="P7" sqref="P7"/>
    </sheetView>
  </sheetViews>
  <sheetFormatPr defaultColWidth="9.140625" defaultRowHeight="12.75"/>
  <cols>
    <col min="1" max="1" width="1.7109375" style="205" customWidth="1"/>
    <col min="2" max="2" width="18.28125" style="205" customWidth="1"/>
    <col min="3" max="3" width="16.7109375" style="205" customWidth="1"/>
    <col min="4" max="4" width="13.28125" style="205" customWidth="1"/>
    <col min="5" max="14" width="7.00390625" style="205" customWidth="1"/>
    <col min="15" max="15" width="7.57421875" style="205" customWidth="1"/>
    <col min="16" max="16" width="13.00390625" style="205" customWidth="1"/>
    <col min="17" max="17" width="15.8515625" style="205" customWidth="1"/>
    <col min="18" max="18" width="15.421875" style="205" customWidth="1"/>
    <col min="19" max="20" width="14.7109375" style="205" customWidth="1"/>
    <col min="21" max="21" width="7.421875" style="205" customWidth="1"/>
    <col min="22" max="22" width="14.8515625" style="205" customWidth="1"/>
    <col min="23" max="23" width="9.421875" style="205" customWidth="1"/>
    <col min="24" max="24" width="12.421875" style="205" customWidth="1"/>
    <col min="25" max="16384" width="12.57421875" style="205" customWidth="1"/>
  </cols>
  <sheetData>
    <row r="1" ht="19.5" customHeight="1"/>
    <row r="2" spans="2:24" ht="50.25" customHeight="1">
      <c r="B2" s="206" t="s">
        <v>107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2:21" ht="12.75" customHeight="1">
      <c r="B3" s="207"/>
      <c r="C3" s="207"/>
      <c r="D3" s="207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209"/>
      <c r="R3" s="209"/>
      <c r="S3" s="209"/>
      <c r="T3" s="209"/>
      <c r="U3" s="209"/>
    </row>
    <row r="4" spans="2:24" ht="12.75" customHeight="1">
      <c r="B4" s="207"/>
      <c r="C4" s="207"/>
      <c r="D4" s="210" t="s">
        <v>108</v>
      </c>
      <c r="E4" s="211" t="s">
        <v>109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 t="s">
        <v>21</v>
      </c>
      <c r="Q4" s="212"/>
      <c r="R4" s="212"/>
      <c r="S4" s="212"/>
      <c r="T4" s="212"/>
      <c r="U4" s="212"/>
      <c r="V4" s="213" t="s">
        <v>110</v>
      </c>
      <c r="W4" s="213"/>
      <c r="X4" s="213"/>
    </row>
    <row r="5" spans="3:24" ht="90" customHeight="1">
      <c r="C5" s="214"/>
      <c r="D5" s="215" t="s">
        <v>111</v>
      </c>
      <c r="E5" s="216" t="s">
        <v>112</v>
      </c>
      <c r="F5" s="217" t="s">
        <v>113</v>
      </c>
      <c r="G5" s="217" t="s">
        <v>114</v>
      </c>
      <c r="H5" s="217" t="s">
        <v>115</v>
      </c>
      <c r="I5" s="217" t="s">
        <v>116</v>
      </c>
      <c r="J5" s="217" t="s">
        <v>117</v>
      </c>
      <c r="K5" s="217" t="s">
        <v>118</v>
      </c>
      <c r="L5" s="217" t="s">
        <v>119</v>
      </c>
      <c r="M5" s="217" t="s">
        <v>120</v>
      </c>
      <c r="N5" s="217" t="s">
        <v>121</v>
      </c>
      <c r="O5" s="218" t="s">
        <v>122</v>
      </c>
      <c r="P5" s="218" t="s">
        <v>22</v>
      </c>
      <c r="Q5" s="218" t="s">
        <v>24</v>
      </c>
      <c r="R5" s="218" t="s">
        <v>26</v>
      </c>
      <c r="S5" s="218" t="s">
        <v>28</v>
      </c>
      <c r="T5" s="218" t="s">
        <v>30</v>
      </c>
      <c r="U5" s="218" t="s">
        <v>123</v>
      </c>
      <c r="V5" s="219" t="s">
        <v>124</v>
      </c>
      <c r="W5" s="218" t="s">
        <v>125</v>
      </c>
      <c r="X5" s="218" t="s">
        <v>126</v>
      </c>
    </row>
    <row r="6" spans="2:15" ht="18" customHeight="1">
      <c r="B6" s="220"/>
      <c r="C6" s="220"/>
      <c r="D6" s="220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2:24" ht="34.5" customHeight="1">
      <c r="B7" s="223" t="s">
        <v>127</v>
      </c>
      <c r="C7" s="224" t="s">
        <v>10</v>
      </c>
      <c r="D7" s="225">
        <f>'scheda apo '!F8</f>
        <v>10</v>
      </c>
      <c r="E7" s="226">
        <f>_xlfn.IFERROR(VLOOKUP(1,'scheda apo '!$D$10:$H$13,3,FALSE),"-")</f>
        <v>0</v>
      </c>
      <c r="F7" s="226">
        <f>_xlfn.IFERROR(VLOOKUP(2,'scheda apo '!$D$10:$H$13,3,FALSE),"-")</f>
        <v>0</v>
      </c>
      <c r="G7" s="226">
        <f>_xlfn.IFERROR(VLOOKUP(3,'scheda apo '!$D$10:$H$13,3,FALSE),"-")</f>
        <v>20</v>
      </c>
      <c r="H7" s="226">
        <f>_xlfn.IFERROR(VLOOKUP(4,'scheda apo '!$D$10:$H$13,3,FALSE),"-")</f>
        <v>10</v>
      </c>
      <c r="I7" s="226">
        <f>_xlfn.IFERROR(VLOOKUP(5,'scheda apo '!$D$10:$H$13,3,FALSE),"-")</f>
        <v>10</v>
      </c>
      <c r="J7" s="226">
        <f>_xlfn.IFERROR(VLOOKUP(6,'scheda apo '!$D$10:$H$13,3,FALSE),"-")</f>
        <v>10</v>
      </c>
      <c r="K7" s="226">
        <f>_xlfn.IFERROR(VLOOKUP(7,'scheda apo '!$D$10:$H$13,3,FALSE),"-")</f>
        <v>0</v>
      </c>
      <c r="L7" s="226">
        <f>_xlfn.IFERROR(VLOOKUP(8,'scheda apo '!$D$10:$H$13,3,FALSE),"-")</f>
        <v>0</v>
      </c>
      <c r="M7" s="226">
        <f>_xlfn.IFERROR(VLOOKUP(9,'scheda apo '!$D$10:$H$13,3,FALSE),"-")</f>
        <v>0</v>
      </c>
      <c r="N7" s="226">
        <f>_xlfn.IFERROR(VLOOKUP(10,'scheda apo '!$D$10:$H$13,3,FALSE),"-")</f>
        <v>0</v>
      </c>
      <c r="O7" s="227">
        <f>SUM(E7:N7)</f>
        <v>50</v>
      </c>
      <c r="P7" s="228">
        <f>'scheda apo '!$F16</f>
        <v>8</v>
      </c>
      <c r="Q7" s="229">
        <f>'scheda apo '!$F17</f>
        <v>8</v>
      </c>
      <c r="R7" s="230">
        <f>'scheda apo '!$F18</f>
        <v>8</v>
      </c>
      <c r="S7" s="230">
        <f>'scheda apo '!$F19</f>
        <v>8</v>
      </c>
      <c r="T7" s="231">
        <f>'scheda apo '!$F20</f>
        <v>8</v>
      </c>
      <c r="U7" s="232">
        <f>SUM(P7:T7)</f>
        <v>40</v>
      </c>
      <c r="V7" s="233" t="s">
        <v>108</v>
      </c>
      <c r="W7" s="234">
        <f>D7</f>
        <v>10</v>
      </c>
      <c r="X7" s="235">
        <f>D9</f>
        <v>10</v>
      </c>
    </row>
    <row r="8" spans="2:24" ht="33" customHeight="1">
      <c r="B8" s="236">
        <f>'scheda apo '!E2</f>
        <v>0</v>
      </c>
      <c r="C8" s="237" t="s">
        <v>128</v>
      </c>
      <c r="D8" s="238">
        <f>'scheda apo '!G8</f>
        <v>1</v>
      </c>
      <c r="E8" s="239">
        <f>_xlfn.IFERROR(VLOOKUP(1,'scheda apo '!$D$10:$H$13,4,FALSE),"-")</f>
        <v>0</v>
      </c>
      <c r="F8" s="239">
        <f>_xlfn.IFERROR(VLOOKUP(2,'scheda apo '!$D$10:$H$13,4,FALSE),"-")</f>
        <v>0</v>
      </c>
      <c r="G8" s="239">
        <f>_xlfn.IFERROR(VLOOKUP(3,'scheda apo '!$D$10:$H$13,4,FALSE),"-")</f>
        <v>1</v>
      </c>
      <c r="H8" s="239">
        <f>_xlfn.IFERROR(VLOOKUP(4,'scheda apo '!$D$10:$H$13,4,FALSE),"-")</f>
        <v>1</v>
      </c>
      <c r="I8" s="239">
        <f>_xlfn.IFERROR(VLOOKUP(5,'scheda apo '!$D$10:$H$13,4,FALSE),"-")</f>
        <v>1</v>
      </c>
      <c r="J8" s="239">
        <f>_xlfn.IFERROR(VLOOKUP(6,'scheda apo '!$D$10:$H$13,4,FALSE),"-")</f>
        <v>1</v>
      </c>
      <c r="K8" s="239">
        <f>_xlfn.IFERROR(VLOOKUP(7,'scheda apo '!$D$10:$H$13,4,FALSE),"-")</f>
        <v>0</v>
      </c>
      <c r="L8" s="239">
        <f>_xlfn.IFERROR(VLOOKUP(8,'scheda apo '!$D$10:$H$13,4,FALSE),"-")</f>
        <v>0</v>
      </c>
      <c r="M8" s="239">
        <f>_xlfn.IFERROR(VLOOKUP(9,'scheda apo '!$D$10:$H$13,4,FALSE),"-")</f>
        <v>0</v>
      </c>
      <c r="N8" s="239">
        <f>_xlfn.IFERROR(VLOOKUP(10,'scheda apo '!$D$10:$H$13,4,FALSE),"-")</f>
        <v>0</v>
      </c>
      <c r="O8" s="240" t="s">
        <v>46</v>
      </c>
      <c r="P8" s="241">
        <f>'scheda apo '!$G16</f>
        <v>1</v>
      </c>
      <c r="Q8" s="242">
        <f>'scheda apo '!$G17</f>
        <v>1</v>
      </c>
      <c r="R8" s="243">
        <f>'scheda apo '!$G18</f>
        <v>1</v>
      </c>
      <c r="S8" s="243">
        <f>'scheda apo '!$G19</f>
        <v>1</v>
      </c>
      <c r="T8" s="244">
        <f>'scheda apo '!$G20</f>
        <v>1</v>
      </c>
      <c r="U8" s="245" t="s">
        <v>46</v>
      </c>
      <c r="V8" s="246" t="s">
        <v>109</v>
      </c>
      <c r="W8" s="247">
        <f>O7</f>
        <v>50</v>
      </c>
      <c r="X8" s="248">
        <f>O9</f>
        <v>50</v>
      </c>
    </row>
    <row r="9" spans="2:24" ht="32.25">
      <c r="B9" s="236"/>
      <c r="C9" s="249" t="s">
        <v>129</v>
      </c>
      <c r="D9" s="250">
        <f>'scheda apo '!H8</f>
        <v>10</v>
      </c>
      <c r="E9" s="251">
        <f>_xlfn.IFERROR(VLOOKUP(1,'scheda apo '!$D$10:$H$13,5,FALSE),"-")</f>
        <v>0</v>
      </c>
      <c r="F9" s="252">
        <f>_xlfn.IFERROR(VLOOKUP(2,'scheda apo '!$D$10:$H$13,5,FALSE),"-")</f>
        <v>0</v>
      </c>
      <c r="G9" s="253">
        <f>_xlfn.IFERROR(VLOOKUP(3,'scheda apo '!$D$10:$H$13,5,FALSE),"-")</f>
        <v>20</v>
      </c>
      <c r="H9" s="253">
        <f>_xlfn.IFERROR(VLOOKUP(4,'scheda apo '!$D$10:$H$13,5,FALSE),"-")</f>
        <v>10</v>
      </c>
      <c r="I9" s="254">
        <f>_xlfn.IFERROR(VLOOKUP(5,'scheda apo '!$D$10:$H$13,5,FALSE),"-")</f>
        <v>10</v>
      </c>
      <c r="J9" s="253">
        <f>_xlfn.IFERROR(VLOOKUP(6,'scheda apo '!$D$10:$H$13,5,FALSE),"-")</f>
        <v>10</v>
      </c>
      <c r="K9" s="253">
        <f>_xlfn.IFERROR(VLOOKUP(7,'scheda apo '!$D$10:$H$13,5,FALSE),"-")</f>
        <v>0</v>
      </c>
      <c r="L9" s="253">
        <f>_xlfn.IFERROR(VLOOKUP(8,'scheda apo '!$D$10:$H$13,5,FALSE),"-")</f>
        <v>0</v>
      </c>
      <c r="M9" s="253">
        <f>_xlfn.IFERROR(VLOOKUP(9,'scheda apo '!$D$10:$H$13,5,FALSE),"-")</f>
        <v>0</v>
      </c>
      <c r="N9" s="252">
        <f>_xlfn.IFERROR(VLOOKUP(10,'scheda apo '!$D$10:$H$13,5,FALSE),"-")</f>
        <v>0</v>
      </c>
      <c r="O9" s="255">
        <f>SUM(E9:N9)</f>
        <v>50</v>
      </c>
      <c r="P9" s="256">
        <f>'scheda apo '!$H16</f>
        <v>8</v>
      </c>
      <c r="Q9" s="251">
        <f>'scheda apo '!$H17</f>
        <v>8</v>
      </c>
      <c r="R9" s="254">
        <f>'scheda apo '!$H18</f>
        <v>8</v>
      </c>
      <c r="S9" s="254">
        <f>'scheda apo '!$H19</f>
        <v>8</v>
      </c>
      <c r="T9" s="252">
        <f>'scheda apo '!$H20</f>
        <v>8</v>
      </c>
      <c r="U9" s="257">
        <f>SUM(P9:T9)</f>
        <v>40</v>
      </c>
      <c r="V9" s="258" t="s">
        <v>130</v>
      </c>
      <c r="W9" s="247">
        <f>U7</f>
        <v>40</v>
      </c>
      <c r="X9" s="259">
        <f>U9</f>
        <v>40</v>
      </c>
    </row>
    <row r="10" spans="2:24" ht="26.25" customHeight="1">
      <c r="B10" s="260"/>
      <c r="C10" s="261"/>
      <c r="D10" s="261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262"/>
      <c r="Q10" s="262"/>
      <c r="R10" s="262"/>
      <c r="S10" s="262"/>
      <c r="T10" s="262"/>
      <c r="U10" s="262"/>
      <c r="V10" s="264"/>
      <c r="W10" s="264"/>
      <c r="X10" s="265">
        <f>SUM(X7:X9)</f>
        <v>100</v>
      </c>
    </row>
    <row r="11" spans="5:24" ht="5.25" customHeight="1"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/>
      <c r="Q11" s="267"/>
      <c r="R11" s="267"/>
      <c r="S11" s="267"/>
      <c r="T11" s="267"/>
      <c r="U11" s="267"/>
      <c r="V11" s="221"/>
      <c r="W11" s="221"/>
      <c r="X11" s="221"/>
    </row>
    <row r="12" spans="22:25" ht="15.75">
      <c r="V12" s="268"/>
      <c r="W12" s="269"/>
      <c r="X12" s="269"/>
      <c r="Y12" s="221"/>
    </row>
    <row r="13" spans="22:25" ht="15.75">
      <c r="V13" s="268"/>
      <c r="W13" s="269"/>
      <c r="X13" s="270"/>
      <c r="Y13" s="221"/>
    </row>
    <row r="14" spans="22:25" ht="15.75">
      <c r="V14" s="271"/>
      <c r="W14" s="272"/>
      <c r="X14" s="270"/>
      <c r="Y14" s="221"/>
    </row>
    <row r="15" spans="22:25" ht="15.75">
      <c r="V15" s="271"/>
      <c r="W15" s="272"/>
      <c r="X15" s="273"/>
      <c r="Y15" s="221"/>
    </row>
    <row r="16" spans="22:25" ht="15.75">
      <c r="V16" s="271"/>
      <c r="W16" s="272"/>
      <c r="X16" s="274"/>
      <c r="Y16" s="221"/>
    </row>
    <row r="17" spans="22:25" ht="15.75">
      <c r="V17" s="221"/>
      <c r="W17" s="221"/>
      <c r="X17" s="221"/>
      <c r="Y17" s="221"/>
    </row>
    <row r="18" spans="22:25" ht="15.75">
      <c r="V18" s="268"/>
      <c r="W18" s="269"/>
      <c r="X18" s="269"/>
      <c r="Y18" s="221"/>
    </row>
    <row r="19" spans="22:25" ht="15.75">
      <c r="V19" s="268"/>
      <c r="W19" s="269"/>
      <c r="X19" s="270"/>
      <c r="Y19" s="221"/>
    </row>
    <row r="20" spans="22:25" ht="15.75">
      <c r="V20" s="271"/>
      <c r="W20" s="272"/>
      <c r="X20" s="270"/>
      <c r="Y20" s="221"/>
    </row>
    <row r="21" spans="22:25" ht="15.75">
      <c r="V21" s="271"/>
      <c r="W21" s="272"/>
      <c r="X21" s="273"/>
      <c r="Y21" s="221"/>
    </row>
    <row r="22" spans="22:25" ht="15.75">
      <c r="V22" s="271"/>
      <c r="W22" s="272"/>
      <c r="X22" s="274"/>
      <c r="Y22" s="221"/>
    </row>
  </sheetData>
  <sheetProtection password="B9B0" sheet="1" objects="1" scenarios="1"/>
  <mergeCells count="6">
    <mergeCell ref="B2:X2"/>
    <mergeCell ref="E4:O4"/>
    <mergeCell ref="P4:U4"/>
    <mergeCell ref="V4:X4"/>
    <mergeCell ref="B8:B9"/>
    <mergeCell ref="V10:W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Paola Pacelli</cp:lastModifiedBy>
  <cp:lastPrinted>2018-02-01T14:49:55Z</cp:lastPrinted>
  <dcterms:created xsi:type="dcterms:W3CDTF">2012-05-03T09:41:51Z</dcterms:created>
  <dcterms:modified xsi:type="dcterms:W3CDTF">2021-03-15T11:47:24Z</dcterms:modified>
  <cp:category/>
  <cp:version/>
  <cp:contentType/>
  <cp:contentStatus/>
</cp:coreProperties>
</file>