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Agosto 2015 con 13ma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<sst xmlns="http://schemas.openxmlformats.org/spreadsheetml/2006/main" count="34" uniqueCount="21">
  <si>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Dott. GIULIO NARDI - Ripartizione spese tra i Comuni di Cortona e Foiano della Chiana</t>
  </si>
  <si>
    <t>1-16 agosto 2015 con 13ma per 8 mensilità (fine incarico)</t>
  </si>
  <si>
    <t>Emolumenti</t>
  </si>
  <si>
    <t>C.P.D.E.L.</t>
  </si>
  <si>
    <t>Ex INADEL</t>
  </si>
  <si>
    <t>IRAP</t>
  </si>
  <si>
    <t>TOTALI</t>
  </si>
  <si>
    <t>Retribuzione Tabellare</t>
  </si>
  <si>
    <t>Retribuzione di Posizione</t>
  </si>
  <si>
    <t>Testata cedolino</t>
  </si>
  <si>
    <t>Indennità Vacanza Contrattuale</t>
  </si>
  <si>
    <t>Indennità Segreteria Convenzionata 25%</t>
  </si>
  <si>
    <t>Tredicesima su Retribuzione</t>
  </si>
  <si>
    <t>Tredicesima su Indennità Vacanza Contrattuale</t>
  </si>
  <si>
    <t>Tredicesima su Indennità Segreteria Convenz. 25%</t>
  </si>
  <si>
    <t>TOTALE</t>
  </si>
  <si>
    <t>Foiano della Chiana 40%</t>
  </si>
  <si>
    <t>Totale Comune di FOIANO</t>
  </si>
  <si>
    <t xml:space="preserve">Cortona  60% </t>
  </si>
  <si>
    <t>Arrotondamento</t>
  </si>
  <si>
    <t>Totale Comune di CORTONA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</si>
</sst>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_ ;\-#,##0\ "/>
    <numFmt numFmtId="185" formatCode="0.0000"/>
    <numFmt numFmtId="186" formatCode="#,##0.0000_ ;\-#,##0.0000\ "/>
    <numFmt numFmtId="187" formatCode="_-&quot;€&quot;\ * #,##0.0000_-;\-&quot;€&quot;\ * #,##0.0000_-;_-&quot;€&quot;\ * &quot;-&quot;????_-;_-@_-"/>
    <numFmt numFmtId="188" formatCode="_-&quot;€&quot;\ * #,##0.00000_-;\-&quot;€&quot;\ * #,##0.00000_-;_-&quot;€&quot;\ * &quot;-&quot;?????_-;_-@_-"/>
    <numFmt numFmtId="189" formatCode="[$€-410]\ #,##0.00;[Red]\-[$€-410]\ #,##0.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u val="single"/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1" fillId="0" borderId="0" xfId="48" applyFont="1" applyAlignment="1">
      <alignment vertical="center"/>
      <protection/>
    </xf>
    <xf numFmtId="0" fontId="22" fillId="0" borderId="0" xfId="48" applyFont="1" applyAlignment="1">
      <alignment vertical="center"/>
      <protection/>
    </xf>
    <xf numFmtId="0" fontId="21" fillId="0" borderId="0" xfId="48" applyFont="1" applyAlignment="1">
      <alignment horizontal="center" vertical="center"/>
      <protection/>
    </xf>
    <xf numFmtId="0" fontId="21" fillId="0" borderId="10" xfId="48" applyFont="1" applyBorder="1" applyAlignment="1">
      <alignment horizontal="center" vertical="center"/>
      <protection/>
    </xf>
    <xf numFmtId="0" fontId="20" fillId="0" borderId="10" xfId="48" applyFont="1" applyBorder="1" applyAlignment="1">
      <alignment horizontal="center" vertical="center"/>
      <protection/>
    </xf>
    <xf numFmtId="0" fontId="21" fillId="0" borderId="11" xfId="48" applyFont="1" applyBorder="1" applyAlignment="1">
      <alignment vertical="center"/>
      <protection/>
    </xf>
    <xf numFmtId="4" fontId="21" fillId="0" borderId="11" xfId="48" applyNumberFormat="1" applyFont="1" applyBorder="1" applyAlignment="1">
      <alignment vertical="center"/>
      <protection/>
    </xf>
    <xf numFmtId="4" fontId="21" fillId="0" borderId="0" xfId="48" applyNumberFormat="1" applyFont="1" applyAlignment="1">
      <alignment vertical="center"/>
      <protection/>
    </xf>
    <xf numFmtId="0" fontId="21" fillId="0" borderId="11" xfId="48" applyFont="1" applyBorder="1" applyAlignment="1">
      <alignment horizontal="right" vertical="center"/>
      <protection/>
    </xf>
    <xf numFmtId="0" fontId="20" fillId="0" borderId="0" xfId="48" applyFont="1" applyAlignment="1">
      <alignment horizontal="right" vertical="center"/>
      <protection/>
    </xf>
    <xf numFmtId="4" fontId="21" fillId="0" borderId="12" xfId="48" applyNumberFormat="1" applyFont="1" applyBorder="1" applyAlignment="1">
      <alignment vertical="center"/>
      <protection/>
    </xf>
    <xf numFmtId="4" fontId="20" fillId="0" borderId="11" xfId="48" applyNumberFormat="1" applyFont="1" applyBorder="1" applyAlignment="1">
      <alignment vertical="center"/>
      <protection/>
    </xf>
    <xf numFmtId="4" fontId="20" fillId="0" borderId="0" xfId="48" applyNumberFormat="1" applyFont="1" applyAlignment="1">
      <alignment vertical="center"/>
      <protection/>
    </xf>
    <xf numFmtId="0" fontId="20" fillId="0" borderId="13" xfId="48" applyFont="1" applyBorder="1" applyAlignment="1">
      <alignment horizontal="center" vertical="center"/>
      <protection/>
    </xf>
    <xf numFmtId="0" fontId="20" fillId="0" borderId="14" xfId="48" applyFont="1" applyBorder="1" applyAlignment="1">
      <alignment horizontal="center" vertical="center"/>
      <protection/>
    </xf>
    <xf numFmtId="0" fontId="20" fillId="0" borderId="15" xfId="48" applyFont="1" applyBorder="1" applyAlignment="1">
      <alignment horizontal="center" vertical="center"/>
      <protection/>
    </xf>
    <xf numFmtId="0" fontId="20" fillId="0" borderId="0" xfId="48" applyFont="1" applyAlignment="1">
      <alignment horizontal="left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Convenzione Foiano 2013 Nardi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50.421875" style="1" bestFit="1" customWidth="1"/>
    <col min="2" max="6" width="15.7109375" style="1" customWidth="1"/>
    <col min="7" max="16384" width="9.140625" style="1" customWidth="1"/>
  </cols>
  <sheetData>
    <row r="1" spans="1:6" ht="13.5">
      <c r="A1" s="14" t="s">
        <v>0</v>
      </c>
      <c r="B1" s="15"/>
      <c r="C1" s="15"/>
      <c r="D1" s="15"/>
      <c r="E1" s="15"/>
      <c r="F1" s="16"/>
    </row>
    <row r="3" ht="13.5">
      <c r="A3" s="2" t="s">
        <v>1</v>
      </c>
    </row>
    <row r="4" ht="7.5" customHeight="1"/>
    <row r="5" spans="1:6" s="3" customFormat="1" ht="13.5">
      <c r="A5" s="3" t="s">
        <v>2</v>
      </c>
      <c r="C5" s="4" t="s">
        <v>3</v>
      </c>
      <c r="D5" s="4" t="s">
        <v>4</v>
      </c>
      <c r="E5" s="4" t="s">
        <v>5</v>
      </c>
      <c r="F5" s="5" t="s">
        <v>6</v>
      </c>
    </row>
    <row r="6" spans="1:6" ht="13.5">
      <c r="A6" s="6" t="s">
        <v>7</v>
      </c>
      <c r="B6" s="7">
        <v>1665.81</v>
      </c>
      <c r="C6" s="8"/>
      <c r="D6" s="8"/>
      <c r="E6" s="8"/>
      <c r="F6" s="8"/>
    </row>
    <row r="7" spans="1:6" ht="13.5">
      <c r="A7" s="6" t="s">
        <v>8</v>
      </c>
      <c r="B7" s="7">
        <v>837.77</v>
      </c>
      <c r="C7" s="8"/>
      <c r="D7" s="8"/>
      <c r="E7" s="8"/>
      <c r="F7" s="8"/>
    </row>
    <row r="8" spans="1:6" ht="13.5">
      <c r="A8" s="9" t="s">
        <v>9</v>
      </c>
      <c r="B8" s="7">
        <f>SUM(B6:B7)</f>
        <v>2503.58</v>
      </c>
      <c r="C8" s="7">
        <f>ROUND(B8*23.8%,2)</f>
        <v>595.85</v>
      </c>
      <c r="D8" s="7">
        <f>ROUND(B8*2.88%,2)</f>
        <v>72.1</v>
      </c>
      <c r="E8" s="7">
        <f>ROUND(B8*8.5%,2)</f>
        <v>212.8</v>
      </c>
      <c r="F8" s="8"/>
    </row>
    <row r="9" spans="1:6" ht="4.5" customHeight="1">
      <c r="A9" s="6"/>
      <c r="B9" s="7"/>
      <c r="C9" s="7"/>
      <c r="D9" s="7"/>
      <c r="E9" s="7"/>
      <c r="F9" s="8"/>
    </row>
    <row r="10" spans="1:6" ht="13.5">
      <c r="A10" s="6" t="s">
        <v>10</v>
      </c>
      <c r="B10" s="7">
        <v>10.08</v>
      </c>
      <c r="C10" s="7">
        <f>ROUND(B10*23.8%,2)</f>
        <v>2.4</v>
      </c>
      <c r="D10" s="7">
        <f>ROUND(B10*2.88%,2)</f>
        <v>0.29</v>
      </c>
      <c r="E10" s="7">
        <f>ROUND(B10*8.5%,2)</f>
        <v>0.86</v>
      </c>
      <c r="F10" s="8"/>
    </row>
    <row r="11" spans="1:6" ht="13.5">
      <c r="A11" s="6" t="s">
        <v>11</v>
      </c>
      <c r="B11" s="7">
        <v>625.89</v>
      </c>
      <c r="C11" s="7">
        <f>ROUND(B11*23.8%,2)</f>
        <v>148.96</v>
      </c>
      <c r="D11" s="7">
        <f>ROUND(B11*2.88%,2)</f>
        <v>18.03</v>
      </c>
      <c r="E11" s="7">
        <f>ROUND(B11*8.5%,2)</f>
        <v>53.2</v>
      </c>
      <c r="F11" s="8"/>
    </row>
    <row r="12" spans="1:6" ht="4.5" customHeight="1">
      <c r="A12" s="6"/>
      <c r="B12" s="7"/>
      <c r="C12" s="7"/>
      <c r="D12" s="7"/>
      <c r="E12" s="7"/>
      <c r="F12" s="8"/>
    </row>
    <row r="13" spans="1:6" ht="13.5">
      <c r="A13" s="6" t="s">
        <v>12</v>
      </c>
      <c r="B13" s="7">
        <f>(2221.04+1117.01)</f>
        <v>3338.05</v>
      </c>
      <c r="C13" s="7">
        <f>ROUND(B13*23.8%,2)</f>
        <v>794.46</v>
      </c>
      <c r="D13" s="7">
        <f>ROUND(B13*2.88%,2)</f>
        <v>96.14</v>
      </c>
      <c r="E13" s="7">
        <f>ROUND(B13*8.5%,2)</f>
        <v>283.73</v>
      </c>
      <c r="F13" s="8"/>
    </row>
    <row r="14" spans="1:6" ht="13.5">
      <c r="A14" s="6" t="s">
        <v>13</v>
      </c>
      <c r="B14" s="7">
        <v>13.43</v>
      </c>
      <c r="C14" s="7">
        <f>ROUND(B14*23.8%,2)</f>
        <v>3.2</v>
      </c>
      <c r="D14" s="7">
        <f>ROUND(B14*2.88%,2)</f>
        <v>0.39</v>
      </c>
      <c r="E14" s="7">
        <f>ROUND(B14*8.5%,2)</f>
        <v>1.14</v>
      </c>
      <c r="F14" s="8"/>
    </row>
    <row r="15" spans="1:6" ht="13.5">
      <c r="A15" s="6" t="s">
        <v>14</v>
      </c>
      <c r="B15" s="7">
        <v>834.52</v>
      </c>
      <c r="C15" s="7">
        <f>ROUND(B15*23.8%,2)</f>
        <v>198.62</v>
      </c>
      <c r="D15" s="7">
        <f>ROUND(B15*2.88%,2)</f>
        <v>24.03</v>
      </c>
      <c r="E15" s="7">
        <f>ROUND(B15*8.5%,2)</f>
        <v>70.93</v>
      </c>
      <c r="F15" s="8"/>
    </row>
    <row r="16" spans="1:6" ht="4.5" customHeight="1">
      <c r="A16" s="6"/>
      <c r="B16" s="7"/>
      <c r="C16" s="7"/>
      <c r="D16" s="7"/>
      <c r="E16" s="7"/>
      <c r="F16" s="8"/>
    </row>
    <row r="17" spans="1:6" ht="13.5">
      <c r="A17" s="10" t="s">
        <v>15</v>
      </c>
      <c r="B17" s="11">
        <f>SUM(B8:B15)</f>
        <v>7325.550000000001</v>
      </c>
      <c r="C17" s="11">
        <f>SUM(C8:C15)</f>
        <v>1743.4900000000002</v>
      </c>
      <c r="D17" s="11">
        <f>SUM(D8:D15)</f>
        <v>210.98</v>
      </c>
      <c r="E17" s="11">
        <f>SUM(E8:E15)</f>
        <v>622.6600000000001</v>
      </c>
      <c r="F17" s="12">
        <f>SUM(B17:E17)</f>
        <v>9902.68</v>
      </c>
    </row>
    <row r="18" spans="2:6" ht="13.5">
      <c r="B18" s="8"/>
      <c r="C18" s="8"/>
      <c r="D18" s="8"/>
      <c r="E18" s="8"/>
      <c r="F18" s="8"/>
    </row>
    <row r="19" spans="2:6" ht="13.5">
      <c r="B19" s="8"/>
      <c r="C19" s="8"/>
      <c r="D19" s="8"/>
      <c r="E19" s="8"/>
      <c r="F19" s="8"/>
    </row>
    <row r="20" spans="1:6" ht="13.5">
      <c r="A20" s="2" t="s">
        <v>16</v>
      </c>
      <c r="B20" s="8"/>
      <c r="C20" s="8"/>
      <c r="D20" s="8"/>
      <c r="E20" s="8"/>
      <c r="F20" s="8"/>
    </row>
    <row r="21" spans="2:6" ht="7.5" customHeight="1">
      <c r="B21" s="8"/>
      <c r="C21" s="8"/>
      <c r="D21" s="8"/>
      <c r="E21" s="8"/>
      <c r="F21" s="8"/>
    </row>
    <row r="22" spans="1:6" ht="13.5">
      <c r="A22" s="9" t="s">
        <v>9</v>
      </c>
      <c r="B22" s="7">
        <f>B8/100*40</f>
        <v>1001.4319999999999</v>
      </c>
      <c r="C22" s="7">
        <f>ROUND(B22*23.8%,2)</f>
        <v>238.34</v>
      </c>
      <c r="D22" s="7">
        <f>ROUND(B22*2.88%,2)</f>
        <v>28.84</v>
      </c>
      <c r="E22" s="7">
        <f>ROUND(B22*8.5%,2)</f>
        <v>85.12</v>
      </c>
      <c r="F22" s="8"/>
    </row>
    <row r="23" spans="1:6" ht="4.5" customHeight="1">
      <c r="A23" s="6"/>
      <c r="B23" s="7"/>
      <c r="C23" s="7"/>
      <c r="D23" s="7"/>
      <c r="E23" s="7"/>
      <c r="F23" s="8"/>
    </row>
    <row r="24" spans="1:6" ht="13.5">
      <c r="A24" s="6" t="s">
        <v>10</v>
      </c>
      <c r="B24" s="7">
        <f>B10/100*40</f>
        <v>4.032</v>
      </c>
      <c r="C24" s="7">
        <f>ROUND(B24*23.8%,2)</f>
        <v>0.96</v>
      </c>
      <c r="D24" s="7">
        <f>ROUND(B24*2.88%,2)</f>
        <v>0.12</v>
      </c>
      <c r="E24" s="7">
        <f>ROUND(B24*8.5%,2)</f>
        <v>0.34</v>
      </c>
      <c r="F24" s="8"/>
    </row>
    <row r="25" spans="1:6" ht="13.5">
      <c r="A25" s="6" t="s">
        <v>11</v>
      </c>
      <c r="B25" s="7">
        <f>B11/100*40</f>
        <v>250.356</v>
      </c>
      <c r="C25" s="7">
        <f>ROUND(B25*23.8%,2)</f>
        <v>59.58</v>
      </c>
      <c r="D25" s="7">
        <f>ROUND(B25*2.88%,2)</f>
        <v>7.21</v>
      </c>
      <c r="E25" s="7">
        <f>ROUND(B25*8.5%,2)</f>
        <v>21.28</v>
      </c>
      <c r="F25" s="8"/>
    </row>
    <row r="26" spans="1:6" ht="4.5" customHeight="1">
      <c r="A26" s="6"/>
      <c r="B26" s="7"/>
      <c r="C26" s="7"/>
      <c r="D26" s="7"/>
      <c r="E26" s="7"/>
      <c r="F26" s="8"/>
    </row>
    <row r="27" spans="1:6" ht="13.5">
      <c r="A27" s="6" t="s">
        <v>12</v>
      </c>
      <c r="B27" s="7">
        <f>B13/100*40</f>
        <v>1335.2200000000003</v>
      </c>
      <c r="C27" s="7">
        <f>ROUND(B27*23.8%,2)</f>
        <v>317.78</v>
      </c>
      <c r="D27" s="7">
        <f>ROUND(B27*2.88%,2)</f>
        <v>38.45</v>
      </c>
      <c r="E27" s="7">
        <f>ROUND(B27*8.5%,2)</f>
        <v>113.49</v>
      </c>
      <c r="F27" s="8"/>
    </row>
    <row r="28" spans="1:6" ht="13.5">
      <c r="A28" s="6" t="s">
        <v>13</v>
      </c>
      <c r="B28" s="7">
        <f>B14/100*40</f>
        <v>5.372</v>
      </c>
      <c r="C28" s="7">
        <f>ROUND(B28*23.8%,2)</f>
        <v>1.28</v>
      </c>
      <c r="D28" s="7">
        <f>ROUND(B28*2.88%,2)</f>
        <v>0.15</v>
      </c>
      <c r="E28" s="7">
        <f>ROUND(B28*8.5%,2)</f>
        <v>0.46</v>
      </c>
      <c r="F28" s="8"/>
    </row>
    <row r="29" spans="1:6" ht="13.5">
      <c r="A29" s="6" t="s">
        <v>14</v>
      </c>
      <c r="B29" s="7">
        <f>B15/100*40</f>
        <v>333.808</v>
      </c>
      <c r="C29" s="7">
        <f>ROUND(B29*23.8%,2)</f>
        <v>79.45</v>
      </c>
      <c r="D29" s="7">
        <f>ROUND(B29*2.88%,2)</f>
        <v>9.61</v>
      </c>
      <c r="E29" s="7">
        <f>ROUND(B29*8.5%,2)</f>
        <v>28.37</v>
      </c>
      <c r="F29" s="8"/>
    </row>
    <row r="30" spans="1:6" ht="4.5" customHeight="1">
      <c r="A30" s="6"/>
      <c r="B30" s="7"/>
      <c r="C30" s="7"/>
      <c r="D30" s="7"/>
      <c r="E30" s="7"/>
      <c r="F30" s="8"/>
    </row>
    <row r="31" spans="1:6" ht="13.5">
      <c r="A31" s="10" t="s">
        <v>17</v>
      </c>
      <c r="B31" s="11">
        <f>SUM(B22:B29)</f>
        <v>2930.22</v>
      </c>
      <c r="C31" s="11">
        <f>SUM(C22:C29)</f>
        <v>697.39</v>
      </c>
      <c r="D31" s="11">
        <f>SUM(D22:D29)</f>
        <v>84.38000000000001</v>
      </c>
      <c r="E31" s="11">
        <f>SUM(E22:E29)</f>
        <v>249.06000000000003</v>
      </c>
      <c r="F31" s="12">
        <f>SUM(B31:E31)</f>
        <v>3961.0499999999997</v>
      </c>
    </row>
    <row r="32" spans="2:6" ht="13.5">
      <c r="B32" s="8"/>
      <c r="C32" s="8"/>
      <c r="D32" s="8"/>
      <c r="E32" s="8"/>
      <c r="F32" s="8"/>
    </row>
    <row r="33" spans="2:6" ht="13.5">
      <c r="B33" s="8"/>
      <c r="C33" s="8"/>
      <c r="D33" s="8"/>
      <c r="E33" s="8"/>
      <c r="F33" s="8"/>
    </row>
    <row r="34" spans="1:6" ht="13.5">
      <c r="A34" s="2" t="s">
        <v>18</v>
      </c>
      <c r="B34" s="8"/>
      <c r="C34" s="8"/>
      <c r="D34" s="8"/>
      <c r="E34" s="8"/>
      <c r="F34" s="8"/>
    </row>
    <row r="35" spans="2:6" ht="7.5" customHeight="1">
      <c r="B35" s="8"/>
      <c r="C35" s="8"/>
      <c r="D35" s="8"/>
      <c r="E35" s="8"/>
      <c r="F35" s="8"/>
    </row>
    <row r="36" spans="1:6" ht="13.5">
      <c r="A36" s="9" t="s">
        <v>9</v>
      </c>
      <c r="B36" s="7">
        <f>B8/100*60</f>
        <v>1502.148</v>
      </c>
      <c r="C36" s="7">
        <f>ROUND(B36*23.8%,2)</f>
        <v>357.51</v>
      </c>
      <c r="D36" s="7">
        <f>ROUND(B36*2.88%,2)</f>
        <v>43.26</v>
      </c>
      <c r="E36" s="7">
        <f>ROUND(B36*8.5%,2)</f>
        <v>127.68</v>
      </c>
      <c r="F36" s="8"/>
    </row>
    <row r="37" spans="1:6" ht="4.5" customHeight="1">
      <c r="A37" s="6"/>
      <c r="B37" s="7"/>
      <c r="C37" s="7"/>
      <c r="D37" s="7"/>
      <c r="E37" s="7"/>
      <c r="F37" s="8"/>
    </row>
    <row r="38" spans="1:6" ht="13.5">
      <c r="A38" s="6" t="s">
        <v>10</v>
      </c>
      <c r="B38" s="7">
        <f>B10/100*60</f>
        <v>6.048</v>
      </c>
      <c r="C38" s="7">
        <f>ROUND(B38*23.8%,2)</f>
        <v>1.44</v>
      </c>
      <c r="D38" s="7">
        <f>ROUND(B38*2.88%,2)</f>
        <v>0.17</v>
      </c>
      <c r="E38" s="7">
        <f>ROUND(B38*8.5%,2)</f>
        <v>0.51</v>
      </c>
      <c r="F38" s="8"/>
    </row>
    <row r="39" spans="1:6" ht="13.5">
      <c r="A39" s="6" t="s">
        <v>11</v>
      </c>
      <c r="B39" s="7">
        <f>B11/100*60</f>
        <v>375.534</v>
      </c>
      <c r="C39" s="7">
        <f>ROUND(B39*23.8%,2)</f>
        <v>89.38</v>
      </c>
      <c r="D39" s="7">
        <f>ROUND(B39*2.88%,2)</f>
        <v>10.82</v>
      </c>
      <c r="E39" s="7">
        <f>ROUND(B39*8.5%,2)</f>
        <v>31.92</v>
      </c>
      <c r="F39" s="8"/>
    </row>
    <row r="40" spans="1:6" ht="4.5" customHeight="1">
      <c r="A40" s="6"/>
      <c r="B40" s="7"/>
      <c r="C40" s="7"/>
      <c r="D40" s="7"/>
      <c r="E40" s="7"/>
      <c r="F40" s="8"/>
    </row>
    <row r="41" spans="1:6" ht="13.5">
      <c r="A41" s="6" t="s">
        <v>12</v>
      </c>
      <c r="B41" s="7">
        <f>B13/100*60</f>
        <v>2002.8300000000004</v>
      </c>
      <c r="C41" s="7">
        <f>ROUND(B41*23.8%,2)</f>
        <v>476.67</v>
      </c>
      <c r="D41" s="7">
        <f>ROUND(B41*2.88%,2)</f>
        <v>57.68</v>
      </c>
      <c r="E41" s="7">
        <f>ROUND(B41*8.5%,2)</f>
        <v>170.24</v>
      </c>
      <c r="F41" s="8"/>
    </row>
    <row r="42" spans="1:6" ht="13.5">
      <c r="A42" s="6" t="s">
        <v>13</v>
      </c>
      <c r="B42" s="7">
        <f>B14/100*60</f>
        <v>8.058</v>
      </c>
      <c r="C42" s="7">
        <f>ROUND(B42*23.8%,2)</f>
        <v>1.92</v>
      </c>
      <c r="D42" s="7">
        <f>ROUND(B42*2.88%,2)</f>
        <v>0.23</v>
      </c>
      <c r="E42" s="7">
        <f>ROUND(B42*8.5%,2)</f>
        <v>0.68</v>
      </c>
      <c r="F42" s="8"/>
    </row>
    <row r="43" spans="1:6" ht="13.5">
      <c r="A43" s="6" t="s">
        <v>14</v>
      </c>
      <c r="B43" s="7">
        <f>B15/100*60</f>
        <v>500.712</v>
      </c>
      <c r="C43" s="7">
        <f>ROUND(B43*23.8%,2)</f>
        <v>119.17</v>
      </c>
      <c r="D43" s="7">
        <f>ROUND(B43*2.88%,2)</f>
        <v>14.42</v>
      </c>
      <c r="E43" s="7">
        <f>ROUND(B43*8.5%,2)</f>
        <v>42.56</v>
      </c>
      <c r="F43" s="8"/>
    </row>
    <row r="44" spans="1:6" ht="4.5" customHeight="1">
      <c r="A44" s="6"/>
      <c r="B44" s="7"/>
      <c r="C44" s="7"/>
      <c r="D44" s="7"/>
      <c r="E44" s="7"/>
      <c r="F44" s="8"/>
    </row>
    <row r="45" spans="1:6" ht="13.5">
      <c r="A45" s="9" t="s">
        <v>15</v>
      </c>
      <c r="B45" s="7">
        <f>SUM(B36:B43)</f>
        <v>4395.33</v>
      </c>
      <c r="C45" s="7">
        <f>SUM(C36:C43)</f>
        <v>1046.09</v>
      </c>
      <c r="D45" s="7">
        <f>SUM(D36:D43)</f>
        <v>126.58000000000001</v>
      </c>
      <c r="E45" s="7">
        <f>SUM(E36:E43)</f>
        <v>373.59000000000003</v>
      </c>
      <c r="F45" s="8"/>
    </row>
    <row r="46" spans="1:6" ht="4.5" customHeight="1">
      <c r="A46" s="6"/>
      <c r="B46" s="7"/>
      <c r="C46" s="7"/>
      <c r="D46" s="7"/>
      <c r="E46" s="7"/>
      <c r="F46" s="8"/>
    </row>
    <row r="47" spans="1:6" ht="13.5">
      <c r="A47" s="6" t="s">
        <v>19</v>
      </c>
      <c r="B47" s="7">
        <f>B17-B31-B45</f>
        <v>0</v>
      </c>
      <c r="C47" s="7">
        <f>C17-C31-C45</f>
        <v>0.010000000000445652</v>
      </c>
      <c r="D47" s="7">
        <f>D17-D31-D45</f>
        <v>0.0199999999999676</v>
      </c>
      <c r="E47" s="7">
        <f>E17-E31-E45</f>
        <v>0.009999999999990905</v>
      </c>
      <c r="F47" s="8"/>
    </row>
    <row r="48" spans="1:6" ht="4.5" customHeight="1">
      <c r="A48" s="6"/>
      <c r="B48" s="7"/>
      <c r="C48" s="7"/>
      <c r="D48" s="7"/>
      <c r="E48" s="7"/>
      <c r="F48" s="8"/>
    </row>
    <row r="49" spans="1:6" ht="13.5">
      <c r="A49" s="10" t="s">
        <v>20</v>
      </c>
      <c r="B49" s="11">
        <f>SUM(B45:B47)</f>
        <v>4395.33</v>
      </c>
      <c r="C49" s="11">
        <f>SUM(C45:C47)</f>
        <v>1046.1000000000004</v>
      </c>
      <c r="D49" s="11">
        <f>SUM(D45:D47)</f>
        <v>126.59999999999998</v>
      </c>
      <c r="E49" s="11">
        <f>SUM(E45:E47)</f>
        <v>373.6</v>
      </c>
      <c r="F49" s="12">
        <f>SUM(B49:E49)</f>
        <v>5941.630000000001</v>
      </c>
    </row>
    <row r="53" spans="3:6" ht="13.5">
      <c r="C53" s="17"/>
      <c r="D53" s="17"/>
      <c r="E53" s="17"/>
      <c r="F53" s="13"/>
    </row>
  </sheetData>
  <sheetProtection/>
  <mergeCells count="2">
    <mergeCell ref="A1:F1"/>
    <mergeCell ref="C53:E53"/>
  </mergeCells>
  <printOptions horizontalCentered="1"/>
  <pageMargins left="0.7086614173228347" right="0.7086614173228347" top="0" bottom="0" header="0.31496062992125984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Luca Mazzi</cp:lastModifiedBy>
  <cp:lastPrinted>2015-02-13T09:48:43Z</cp:lastPrinted>
  <dcterms:created xsi:type="dcterms:W3CDTF">1996-11-05T10:16:36Z</dcterms:created>
  <dcterms:modified xsi:type="dcterms:W3CDTF">2017-10-17T08:37:53Z</dcterms:modified>
  <cp:category/>
  <cp:version/>
  <cp:contentType/>
  <cp:contentStatus/>
</cp:coreProperties>
</file>